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2" activeTab="5"/>
  </bookViews>
  <sheets>
    <sheet name="นำเข้ารายเดือน" sheetId="1" r:id="rId1"/>
    <sheet name="ส่งออกรายเดือน" sheetId="2" r:id="rId2"/>
    <sheet name="ผด.เข้า-ออกรายเดือน" sheetId="3" r:id="rId3"/>
    <sheet name="นำเข้าสูงสุด 10 อันดับ" sheetId="4" r:id="rId4"/>
    <sheet name="ส่งออกสูงสุด 10 อันดับ" sheetId="5" r:id="rId5"/>
    <sheet name="ผด.สูงสุด 10 อันดับ" sheetId="6" r:id="rId6"/>
  </sheets>
  <definedNames/>
  <calcPr fullCalcOnLoad="1"/>
</workbook>
</file>

<file path=xl/sharedStrings.xml><?xml version="1.0" encoding="utf-8"?>
<sst xmlns="http://schemas.openxmlformats.org/spreadsheetml/2006/main" count="1093" uniqueCount="456">
  <si>
    <t>สินค้านำเข้าด่านศุลกากรพิบูลมังสาหาร</t>
  </si>
  <si>
    <t>ประจำเดือน    ตุลาคม  2550</t>
  </si>
  <si>
    <t>ลำดับที่</t>
  </si>
  <si>
    <t>พิกัด</t>
  </si>
  <si>
    <t>ชนิดสินค้า</t>
  </si>
  <si>
    <t>จำนวนสินค้า</t>
  </si>
  <si>
    <t>น้ำหนัก(ก.ก.)</t>
  </si>
  <si>
    <t>ราคาสินค้า(บาท)</t>
  </si>
  <si>
    <t>อากรขาเข้า(บาท)</t>
  </si>
  <si>
    <t>ภาษีมูลค่าเพิ่ม(บาท)</t>
  </si>
  <si>
    <t>หมายเหตุ</t>
  </si>
  <si>
    <t>0 8030090 003</t>
  </si>
  <si>
    <t>กล้วยดิบ</t>
  </si>
  <si>
    <t>241,520  เครือ</t>
  </si>
  <si>
    <t>0 7049010 000</t>
  </si>
  <si>
    <t>กะหล่ำปลี</t>
  </si>
  <si>
    <t>228,592  ถุง</t>
  </si>
  <si>
    <t>4 407</t>
  </si>
  <si>
    <t>ไม้แปรรูป</t>
  </si>
  <si>
    <t>157,721  แผ่น</t>
  </si>
  <si>
    <t>1 2021090 001</t>
  </si>
  <si>
    <t>ถั่วลิสงเอาเปลือกออก</t>
  </si>
  <si>
    <t>3,350  กระสอบ</t>
  </si>
  <si>
    <t>1 0059090 002</t>
  </si>
  <si>
    <t>ข้าวโพดสำหรับเลี้ยงสัตว์</t>
  </si>
  <si>
    <t>2,182  กระสอบ</t>
  </si>
  <si>
    <t>0 7142000 000</t>
  </si>
  <si>
    <t>มันเทศ</t>
  </si>
  <si>
    <t>5,938  ถุง</t>
  </si>
  <si>
    <t>4 4182000 000</t>
  </si>
  <si>
    <t>วงกบประตูไม้</t>
  </si>
  <si>
    <t>2,498  ชุด</t>
  </si>
  <si>
    <t>4 4013000 000</t>
  </si>
  <si>
    <t>ขี้เลื่อย</t>
  </si>
  <si>
    <t>31  LOT</t>
  </si>
  <si>
    <t>9 9010000 001</t>
  </si>
  <si>
    <t>นั่งร้านก่อสร้างพร้อมอุปกรณ์(เก่าใช้แล้ว),</t>
  </si>
  <si>
    <t>588  หีบห่อ</t>
  </si>
  <si>
    <t>*</t>
  </si>
  <si>
    <t>เครื่องปั่นไฟ (เก่าใช้แล้ว)</t>
  </si>
  <si>
    <t>4 1012000 090</t>
  </si>
  <si>
    <t>หนังโค-หนังกระบือหมักเกลือ</t>
  </si>
  <si>
    <t>880  แผ่น</t>
  </si>
  <si>
    <t>1 3019020 000</t>
  </si>
  <si>
    <t>ชัน,น้ำมันยาง,ขี้ใต้</t>
  </si>
  <si>
    <t>40,118  กระสอบ/แท่ง</t>
  </si>
  <si>
    <t>8 4201021 999</t>
  </si>
  <si>
    <t>เครื่องรีดหลังคา (เก่าใช้แล้ว)</t>
  </si>
  <si>
    <t>1  เครื่อง</t>
  </si>
  <si>
    <t>8 4303100 999</t>
  </si>
  <si>
    <t>เครื่องตัดตรง (เก่าใช้แล้ว)</t>
  </si>
  <si>
    <t>0 7069000 000</t>
  </si>
  <si>
    <t>ผักกาดขาว</t>
  </si>
  <si>
    <t>4,241  ถุง</t>
  </si>
  <si>
    <t>9 6031020 000</t>
  </si>
  <si>
    <t>ไม้กวาด</t>
  </si>
  <si>
    <t>34,050  ด้าม</t>
  </si>
  <si>
    <t>4 6021900 090</t>
  </si>
  <si>
    <t>เครื่องจักสาน</t>
  </si>
  <si>
    <t>23,470  ชิ้น</t>
  </si>
  <si>
    <t>4 4029000 000</t>
  </si>
  <si>
    <t>ถ่านไม้</t>
  </si>
  <si>
    <t>1,560  กระสอบ</t>
  </si>
  <si>
    <t>4 4092900 090</t>
  </si>
  <si>
    <t>ไม้ปาร์เก้</t>
  </si>
  <si>
    <t>30,930  แผ่น</t>
  </si>
  <si>
    <t>4 2021290 090</t>
  </si>
  <si>
    <t>กระเป๋าหนังเทียม</t>
  </si>
  <si>
    <t>170  ใบ</t>
  </si>
  <si>
    <t>-</t>
  </si>
  <si>
    <t xml:space="preserve">อื่น ๆ </t>
  </si>
  <si>
    <t>รวมทั้งสิ้น</t>
  </si>
  <si>
    <t>หมายเหตุ * ใบสุทธินำกลับ</t>
  </si>
  <si>
    <t>ประจำเดือน   พฤศจิกายน  2550</t>
  </si>
  <si>
    <t>น้ำหนัก (กก.)</t>
  </si>
  <si>
    <t>177,780  เครือ</t>
  </si>
  <si>
    <t>213,074  แผ่น</t>
  </si>
  <si>
    <t>73,360  ถุง</t>
  </si>
  <si>
    <t>ไม้แดงปาร์เก้</t>
  </si>
  <si>
    <t>1,317,670  แผ่น</t>
  </si>
  <si>
    <t>1,255  กระสอบ</t>
  </si>
  <si>
    <t>4 4188100 000</t>
  </si>
  <si>
    <t>บานหน้าต่าง,ประตูไม้</t>
  </si>
  <si>
    <t>6,513  ชุด</t>
  </si>
  <si>
    <t>46  LOT</t>
  </si>
  <si>
    <t>4 4123100 000</t>
  </si>
  <si>
    <t>ไม้อัด</t>
  </si>
  <si>
    <t>47  พาเลท</t>
  </si>
  <si>
    <t>9,184 ถุง</t>
  </si>
  <si>
    <t>8 4281900 000</t>
  </si>
  <si>
    <t>เครื่องย่อยหิน</t>
  </si>
  <si>
    <t>หนังโค-กระบือหมักเกลือ</t>
  </si>
  <si>
    <t>1 2119099 001</t>
  </si>
  <si>
    <t>เปลือกบง</t>
  </si>
  <si>
    <t>1,772  กระสอบ</t>
  </si>
  <si>
    <t>ชัน,น้ำมันยาง</t>
  </si>
  <si>
    <t>15,105  หีบห่อ</t>
  </si>
  <si>
    <t>8 7011019 000</t>
  </si>
  <si>
    <t>รถบรรทุก(เก่าใช้แล้ว)</t>
  </si>
  <si>
    <t>1  คัน</t>
  </si>
  <si>
    <t>0 9101000 090</t>
  </si>
  <si>
    <t>ขิงสด</t>
  </si>
  <si>
    <t>768  ถุง</t>
  </si>
  <si>
    <t>0 9083000 002</t>
  </si>
  <si>
    <t>ลูกเร่ว</t>
  </si>
  <si>
    <t>72  กระสอบ</t>
  </si>
  <si>
    <t>48,530  ด้าม</t>
  </si>
  <si>
    <t>9 0291090 090</t>
  </si>
  <si>
    <t>ชุดอุปกรณ์ซ่อมเบคเกอร์</t>
  </si>
  <si>
    <t xml:space="preserve"> 2  ชุด</t>
  </si>
  <si>
    <t>8 4295900 000</t>
  </si>
  <si>
    <t>เครื่องเจาะดิน</t>
  </si>
  <si>
    <t>2  ชุด</t>
  </si>
  <si>
    <t>ประจำเดือน   ธันวาคม  2550</t>
  </si>
  <si>
    <t>292,685  แผ่น</t>
  </si>
  <si>
    <t>119,700  เครือ</t>
  </si>
  <si>
    <t>55,095  ถุง</t>
  </si>
  <si>
    <t>8 4651000 999</t>
  </si>
  <si>
    <t>เครื่องจ๊อยซ์</t>
  </si>
  <si>
    <t>1,884  กระสอบ</t>
  </si>
  <si>
    <t>5,344  กระสอบ</t>
  </si>
  <si>
    <t>36  LOT</t>
  </si>
  <si>
    <t>รถบรรทุก (เก่าใช้แล้ว)</t>
  </si>
  <si>
    <t>2  คัน</t>
  </si>
  <si>
    <t>4 418</t>
  </si>
  <si>
    <t>บานประตู-หน้าต่างไม้</t>
  </si>
  <si>
    <t>6,104  ชุด</t>
  </si>
  <si>
    <t>8 7049090 000</t>
  </si>
  <si>
    <t>รถปิคอัพ(เก่าใช้แล้ว)</t>
  </si>
  <si>
    <t>6,676  หีบห่อ</t>
  </si>
  <si>
    <t>4 409</t>
  </si>
  <si>
    <t>172,885  แผ่น</t>
  </si>
  <si>
    <t>0 901000 090</t>
  </si>
  <si>
    <t>2,662  กระสอบ</t>
  </si>
  <si>
    <t>5 2010000 000</t>
  </si>
  <si>
    <t>ฝ้ายยังไม่ได้สางหรือหวี</t>
  </si>
  <si>
    <t>2,298  กระสอบ</t>
  </si>
  <si>
    <t>600 กส./2 LOT</t>
  </si>
  <si>
    <t>1,630  ถุง</t>
  </si>
  <si>
    <t>16  พาเลท</t>
  </si>
  <si>
    <t>0 8109060 000</t>
  </si>
  <si>
    <t>มะขามเปียก</t>
  </si>
  <si>
    <t>1,845  ถุง</t>
  </si>
  <si>
    <t>ประจำเดือน   มกราคม  2551</t>
  </si>
  <si>
    <t>ปริมาณ</t>
  </si>
  <si>
    <t>193,220  ถุง</t>
  </si>
  <si>
    <t>122,400  เครือ</t>
  </si>
  <si>
    <t>41,510  ถุง</t>
  </si>
  <si>
    <t>9,200  กระสอบ</t>
  </si>
  <si>
    <t>42  LOT</t>
  </si>
  <si>
    <t>2,812  กระสอบ</t>
  </si>
  <si>
    <t>65.55  MTQ</t>
  </si>
  <si>
    <t>1 2079990 001</t>
  </si>
  <si>
    <t>เมล็ดละหุ่ง</t>
  </si>
  <si>
    <t>757  กระสอบ</t>
  </si>
  <si>
    <t>1 2022000 001</t>
  </si>
  <si>
    <t>589  กระสอบ</t>
  </si>
  <si>
    <t>8 7052000 000</t>
  </si>
  <si>
    <t>รถแทรคเตอร์(เก่าใช้แล้ว)</t>
  </si>
  <si>
    <t>4 4079900 090</t>
  </si>
  <si>
    <t>ไม้เปือยแปรรูป</t>
  </si>
  <si>
    <t>70.857  MTQ</t>
  </si>
  <si>
    <t>3,155  กระสอบ</t>
  </si>
  <si>
    <t>46.163  MTQ</t>
  </si>
  <si>
    <t>7,155  ถุง</t>
  </si>
  <si>
    <t>4 4079900 003</t>
  </si>
  <si>
    <t>ไม้บากไสแล้ว</t>
  </si>
  <si>
    <t>64.965 MTQ</t>
  </si>
  <si>
    <t>4 4079900 008</t>
  </si>
  <si>
    <t>ไม้เชือกแปรรูปไสแล้ว</t>
  </si>
  <si>
    <t>45.451  MTQ</t>
  </si>
  <si>
    <t>4 4071000 001</t>
  </si>
  <si>
    <t>ไม้สนประสาน</t>
  </si>
  <si>
    <t>37.500  MTQ</t>
  </si>
  <si>
    <t>4 1015000 090</t>
  </si>
  <si>
    <t>440  แผ่น</t>
  </si>
  <si>
    <t>รถบรรทุกเฉพาะกิจ(เก่าใช้แล้ว)</t>
  </si>
  <si>
    <t>4 4181000 000</t>
  </si>
  <si>
    <t>บานหน้าต่างไม้</t>
  </si>
  <si>
    <t>1,818  ชิ้น</t>
  </si>
  <si>
    <t>อื่น ๆ</t>
  </si>
  <si>
    <t>หมายเหตุ *  ใบสุทธินำกลับ</t>
  </si>
  <si>
    <t>ประจำเดือน   กุมภาพันธ์  2551</t>
  </si>
  <si>
    <t>381,358  แผ่น</t>
  </si>
  <si>
    <t>123,460  เครือ</t>
  </si>
  <si>
    <t>110,110  ถุง</t>
  </si>
  <si>
    <t>95  PF</t>
  </si>
  <si>
    <t>13,316  ชุด</t>
  </si>
  <si>
    <t>1 211</t>
  </si>
  <si>
    <t>เปลือกบง,ส่วนของพรรณไม้</t>
  </si>
  <si>
    <t>9,302  กระสอบ</t>
  </si>
  <si>
    <t>1,712  กระสอบ</t>
  </si>
  <si>
    <t>24,940  ถุง</t>
  </si>
  <si>
    <t>3,982  กระสอบ</t>
  </si>
  <si>
    <t>32  LOT</t>
  </si>
  <si>
    <t>5  LOT</t>
  </si>
  <si>
    <t>102,510  แผ่น</t>
  </si>
  <si>
    <t>4 408</t>
  </si>
  <si>
    <t>ไม้วีเนียร์</t>
  </si>
  <si>
    <t>8  PF</t>
  </si>
  <si>
    <t>63,040  ด้าม</t>
  </si>
  <si>
    <t>8 4671900 000</t>
  </si>
  <si>
    <t>สังกะสี,เครื่องจี้เบนซิน,ยู-เอส</t>
  </si>
  <si>
    <t>1,023  หีบห่อ</t>
  </si>
  <si>
    <t>3,680  กระสอบ</t>
  </si>
  <si>
    <t>538  กระสอบ</t>
  </si>
  <si>
    <t>870  ถุง</t>
  </si>
  <si>
    <t>ประจำเดือน   มีนาคม  2551</t>
  </si>
  <si>
    <t>131,680  เครือ</t>
  </si>
  <si>
    <t>9 0281090 090</t>
  </si>
  <si>
    <t>อุปกรณ์ทดสอบระบบไฟฟ้า</t>
  </si>
  <si>
    <t>1 SET</t>
  </si>
  <si>
    <t>80,993  แผ่น</t>
  </si>
  <si>
    <t>119,100  แผ่น</t>
  </si>
  <si>
    <t>8,923  กส.</t>
  </si>
  <si>
    <t>3,114  กส.</t>
  </si>
  <si>
    <t>70  PF</t>
  </si>
  <si>
    <t>20,705  ถุง</t>
  </si>
  <si>
    <t>39 LOT</t>
  </si>
  <si>
    <t>14,870  ถุง</t>
  </si>
  <si>
    <t>5 2115900 000</t>
  </si>
  <si>
    <t>ผ้าผืน</t>
  </si>
  <si>
    <t>1,400  ชิ้น</t>
  </si>
  <si>
    <t>วงกบประตู,หน้าต่างไม้</t>
  </si>
  <si>
    <t>4,527  SET</t>
  </si>
  <si>
    <t>8 4261100 000</t>
  </si>
  <si>
    <t>ปั้นจั่นพร้อมอุปกรณ์เก่าใช้แล้ว</t>
  </si>
  <si>
    <t>1  SET</t>
  </si>
  <si>
    <t>4 6021200 000</t>
  </si>
  <si>
    <t>22,563  ชิ้น</t>
  </si>
  <si>
    <t>7 6090000 000</t>
  </si>
  <si>
    <t>อุปกรณ์ติดตั้งแผ่นสะท้อนความร้อน</t>
  </si>
  <si>
    <t>2 3033000 000</t>
  </si>
  <si>
    <t>กากเบียร์ใช้เป็นส่วนประกอบของปุ๋ย</t>
  </si>
  <si>
    <t>2,100  กส.</t>
  </si>
  <si>
    <t>10,812  แผ่น</t>
  </si>
  <si>
    <t>9 4036000 000</t>
  </si>
  <si>
    <t>โต๊ะ,เก้าอี้ไม้</t>
  </si>
  <si>
    <t>900  ชิ้น</t>
  </si>
  <si>
    <t>ประจำเดือน   เมษายน  2551</t>
  </si>
  <si>
    <t>116,110  เครือ</t>
  </si>
  <si>
    <t>38,370  ถุง</t>
  </si>
  <si>
    <t>เปลือกบง,เปลือกไม้</t>
  </si>
  <si>
    <t>8,420  กระสอบ</t>
  </si>
  <si>
    <t>84,501  แผ่น</t>
  </si>
  <si>
    <t>8 609</t>
  </si>
  <si>
    <t>ตู้คอนเทรนเนอร์พร้อมเครื่องมือ เก่าใช้แล้ว</t>
  </si>
  <si>
    <t>335  หีบห่อ</t>
  </si>
  <si>
    <t>วงกบประตู-หน้าต่างไม้</t>
  </si>
  <si>
    <t>7,023  ชุด</t>
  </si>
  <si>
    <t>0 8134090 090</t>
  </si>
  <si>
    <t>ลูกสำรอง</t>
  </si>
  <si>
    <t>250  กระสอบ</t>
  </si>
  <si>
    <t>563  กระสอบ</t>
  </si>
  <si>
    <t>53  PF</t>
  </si>
  <si>
    <t>185,289  แผ่น</t>
  </si>
  <si>
    <t>8 4061000 090</t>
  </si>
  <si>
    <t>กังหันน้ำและอุปกรณ์ประกอบ</t>
  </si>
  <si>
    <t>15  LOT</t>
  </si>
  <si>
    <t>กากเบียร์ใช้เป็นส่วนผสมของปุ๋ย</t>
  </si>
  <si>
    <t>2,230  กระสอบ</t>
  </si>
  <si>
    <t>8 4311019 000</t>
  </si>
  <si>
    <t>ชุดอุปกรณ์ติดตั้งลิฟท์</t>
  </si>
  <si>
    <t>รถบรรทุก เก่าใช้แล้ว</t>
  </si>
  <si>
    <t>405  SET</t>
  </si>
  <si>
    <t>4 4029000 00</t>
  </si>
  <si>
    <t>4,300  กระสอบ</t>
  </si>
  <si>
    <t>37,200  ด้าม</t>
  </si>
  <si>
    <t>ประจำเดือน   พฤษภาคม  2551</t>
  </si>
  <si>
    <t>201,835  ถุง</t>
  </si>
  <si>
    <t>184,232  แผ่น</t>
  </si>
  <si>
    <t>115,500  เครือ</t>
  </si>
  <si>
    <t>156  PF</t>
  </si>
  <si>
    <t>28,473  ถุง</t>
  </si>
  <si>
    <t>232  กระสอบ</t>
  </si>
  <si>
    <t>8 7019019 000</t>
  </si>
  <si>
    <t>รถแทรคเตอร์ (ขุด) เก่าใช้แล้ว</t>
  </si>
  <si>
    <t>5,209  กระสอบ</t>
  </si>
  <si>
    <t>24  LOT</t>
  </si>
  <si>
    <t>หนังโค,กระบือหมักเกลือ</t>
  </si>
  <si>
    <t>1 2119099 090</t>
  </si>
  <si>
    <t>เปลือกไม้ยาง</t>
  </si>
  <si>
    <t>1,380  กระสอบ</t>
  </si>
  <si>
    <t>233  กระสอบ</t>
  </si>
  <si>
    <t>บานประตู,หน้าต่างไม้</t>
  </si>
  <si>
    <t>4,063  แผ่น</t>
  </si>
  <si>
    <t>34,100  ด้าม</t>
  </si>
  <si>
    <t>18,491  แผ่น</t>
  </si>
  <si>
    <t>1,820  กระสอบ</t>
  </si>
  <si>
    <t>ประจำเดือน   มิถุนายน  2551</t>
  </si>
  <si>
    <t>817,473  แผ่น</t>
  </si>
  <si>
    <t>554,620  ถุง</t>
  </si>
  <si>
    <t>130,270  เครือ</t>
  </si>
  <si>
    <t>81,430  ถุง</t>
  </si>
  <si>
    <t>1 2021090 090</t>
  </si>
  <si>
    <t>ถั่วลิสงทั้งเปลือก</t>
  </si>
  <si>
    <t>12,277  กระสอบ</t>
  </si>
  <si>
    <t>6 206</t>
  </si>
  <si>
    <t>เสื้อผ้าเด็ก</t>
  </si>
  <si>
    <t>157,987  ชิ้น</t>
  </si>
  <si>
    <t>6 106</t>
  </si>
  <si>
    <t>เสื้อ,เสื้อแขนกุด,เสื้อยืดคอกลม</t>
  </si>
  <si>
    <t>83,265  ชิ้น</t>
  </si>
  <si>
    <t>8 4262000 000</t>
  </si>
  <si>
    <t>ชุดเทาเวอร์เครน (เก่าใช้แล้ว)</t>
  </si>
  <si>
    <t>118  ชิ้น</t>
  </si>
  <si>
    <t>6 204</t>
  </si>
  <si>
    <t>กางเกง,กระโปรงยีนส์</t>
  </si>
  <si>
    <t>46,145  ชิ้น</t>
  </si>
  <si>
    <t>6,493  ชุด</t>
  </si>
  <si>
    <t>48  PF</t>
  </si>
  <si>
    <t>48,711  แผ่น</t>
  </si>
  <si>
    <t>5 407</t>
  </si>
  <si>
    <t>ผ้าทำจากโพลี่เอสเตอร์</t>
  </si>
  <si>
    <t>34,347 เมตร</t>
  </si>
  <si>
    <t>4 202</t>
  </si>
  <si>
    <t>กระเป๋า,กระเป๋าใส่สตางค์,กระเป๋าถือ</t>
  </si>
  <si>
    <t>21,921  ชิ้น</t>
  </si>
  <si>
    <t>7 3081090 000</t>
  </si>
  <si>
    <t>นั่งร้านพร้อมอุปกรณ์ประกอบ(เก่าใช้แล้ว)</t>
  </si>
  <si>
    <t>305  ชิ้น</t>
  </si>
  <si>
    <t>3 926</t>
  </si>
  <si>
    <t>ตะขอ,กระดุม,ของโชว์</t>
  </si>
  <si>
    <t>12,407 ชิ้น</t>
  </si>
  <si>
    <t xml:space="preserve">ประจำเดือน  กรกฎาคม  2551   </t>
  </si>
  <si>
    <t>621,016  แผ่น</t>
  </si>
  <si>
    <t>492,170  ถุง</t>
  </si>
  <si>
    <t>246,980  เครือ</t>
  </si>
  <si>
    <t>4  SET</t>
  </si>
  <si>
    <t>28,767  กระสอบ</t>
  </si>
  <si>
    <t>9 0283090 090</t>
  </si>
  <si>
    <t>อุปกรณ์ทดสอบความเที่ยงตรงของเครื่องวัดไฟฟ้า</t>
  </si>
  <si>
    <t>เสื้อ,เสื้อเชิ้ต,เสื้อยืดคอกลม</t>
  </si>
  <si>
    <t>245,388  ชิ้น</t>
  </si>
  <si>
    <t>8 4294010 000</t>
  </si>
  <si>
    <t>รถบดถนน (เก่าใช้แล้ว)</t>
  </si>
  <si>
    <t>ผ้าทอโพลีเอสเตอร์</t>
  </si>
  <si>
    <t>105,143  เมตร</t>
  </si>
  <si>
    <t>28,488  ถุง</t>
  </si>
  <si>
    <t>1,629  กระสอบ</t>
  </si>
  <si>
    <t>กางเกงยีนส์,กางเกงขายาว,กระโปรงยาว</t>
  </si>
  <si>
    <t>61,261  ชิ้น</t>
  </si>
  <si>
    <t>เสื้อแขนกุด</t>
  </si>
  <si>
    <t>76,578  ชิ้น</t>
  </si>
  <si>
    <t>3,142  ถุง</t>
  </si>
  <si>
    <t>2,486  ชุด</t>
  </si>
  <si>
    <t>1,920  กระสอบ</t>
  </si>
  <si>
    <t>8 4292000 000</t>
  </si>
  <si>
    <t>รถเกลี่ยดิน(เก่าใช้แล้ว)</t>
  </si>
  <si>
    <t>กระเป๋า,กระเป๋าถือ,กระเป๋าใส่สตางค์</t>
  </si>
  <si>
    <t>26,437  ใบ</t>
  </si>
  <si>
    <t xml:space="preserve">ประจำเดือน    สิงหาคม  2551 </t>
  </si>
  <si>
    <t>423,236  แผ่น</t>
  </si>
  <si>
    <t>243,670  เครือ</t>
  </si>
  <si>
    <t>238,280  ถุง</t>
  </si>
  <si>
    <t>15,815  กระสอบ</t>
  </si>
  <si>
    <t>เสื้อเชิ้ต,เสื้อยืดคอกลม</t>
  </si>
  <si>
    <t>397,381  ชิ้น</t>
  </si>
  <si>
    <t>18,927  กระสอบ</t>
  </si>
  <si>
    <t>8 4295200 000</t>
  </si>
  <si>
    <t>รถขุดดิน (เก่าใช้แล้ว)</t>
  </si>
  <si>
    <t>46  PF</t>
  </si>
  <si>
    <t>กางเกง,กระโปรง</t>
  </si>
  <si>
    <t>106,012  ชิ้น</t>
  </si>
  <si>
    <t>8 4295090 000</t>
  </si>
  <si>
    <t>เครื่องขุดสำรวจ(เก่าใช้แล้ว)</t>
  </si>
  <si>
    <t>2  เครื่อง</t>
  </si>
  <si>
    <t>149,447  ชิ้น</t>
  </si>
  <si>
    <t>ผ้าทำจากโพลีเอสเตอร์</t>
  </si>
  <si>
    <t>83,342  เมตร</t>
  </si>
  <si>
    <t>กระเป๋า,กระเป๋าใส่สตางค์</t>
  </si>
  <si>
    <t>58,891  ใบ</t>
  </si>
  <si>
    <t>2,026  กระสอบ</t>
  </si>
  <si>
    <t>8 7059090 090</t>
  </si>
  <si>
    <t>รถกระบะ(เก่าใช้แล้ว)</t>
  </si>
  <si>
    <t>9 102</t>
  </si>
  <si>
    <t>นาฬิกาและส่วนประกอบ</t>
  </si>
  <si>
    <t>70,515  ชิ้น</t>
  </si>
  <si>
    <t>204,890  แผ่น</t>
  </si>
  <si>
    <t>ของใช้ที่ทำด้วยพลาสติก</t>
  </si>
  <si>
    <t>16,544  ชิ้น</t>
  </si>
  <si>
    <t>ประจำเดือน   กันยายน   2551</t>
  </si>
  <si>
    <t>292,820  เครือ</t>
  </si>
  <si>
    <t>14,673  กระสอบ</t>
  </si>
  <si>
    <t>304,731  แผ่น</t>
  </si>
  <si>
    <t>53  LOT</t>
  </si>
  <si>
    <t>152,890  ถุง</t>
  </si>
  <si>
    <t>26,158  กระสอบ</t>
  </si>
  <si>
    <t>เสื้อ,เสื้อเชิ้ต</t>
  </si>
  <si>
    <t>438,490  ชิ้น</t>
  </si>
  <si>
    <t>8 7019099 000</t>
  </si>
  <si>
    <t>รถตักดินเก่าใช้แล้ว</t>
  </si>
  <si>
    <t>รถขุดดินเก่าใช้แล้ว</t>
  </si>
  <si>
    <t>108,999  ชิ้น</t>
  </si>
  <si>
    <t>4 4034990 090</t>
  </si>
  <si>
    <t>แกนไม้ยาง</t>
  </si>
  <si>
    <t>5,387  ท่อน</t>
  </si>
  <si>
    <t>108,071  ชิ้น</t>
  </si>
  <si>
    <t>84,226  เมตร</t>
  </si>
  <si>
    <t>เครื่องเจาะสำรวจดินเก่าใช้แล้ว</t>
  </si>
  <si>
    <t>3  SET</t>
  </si>
  <si>
    <t>กระเป๋า,กระเป๋าสตางค์,กระเป๋าถือ</t>
  </si>
  <si>
    <t>70,716  ใบ</t>
  </si>
  <si>
    <t>32  PF</t>
  </si>
  <si>
    <t>ชุดนั่งร้านเก่าใช้แล้ว</t>
  </si>
  <si>
    <t>360  หีบห่อ</t>
  </si>
  <si>
    <t>8 4306900 000</t>
  </si>
  <si>
    <t>เครื่องโรยหินเก่าใช้แล้ว</t>
  </si>
  <si>
    <t xml:space="preserve">ปีงบประมาณ 2551 </t>
  </si>
  <si>
    <t>ลำ</t>
  </si>
  <si>
    <t xml:space="preserve">ชนิดสินค้า </t>
  </si>
  <si>
    <t xml:space="preserve">มูลค่า/      ล้านบาท </t>
  </si>
  <si>
    <t xml:space="preserve">สินค้านำเข้าประเภทไม้ </t>
  </si>
  <si>
    <t xml:space="preserve">กะหล่ำปลี </t>
  </si>
  <si>
    <t xml:space="preserve">กล้วยดิบ </t>
  </si>
  <si>
    <t xml:space="preserve">ถั่วลิสง </t>
  </si>
  <si>
    <t xml:space="preserve">เสื้อผ้าสำเร็จรูป </t>
  </si>
  <si>
    <t xml:space="preserve">อุปกรณ์ทดสอบระบบไฟฟ้า (สุทธินำกลับ) </t>
  </si>
  <si>
    <t xml:space="preserve">มะขามเปียก </t>
  </si>
  <si>
    <t xml:space="preserve">มันเทศ </t>
  </si>
  <si>
    <t xml:space="preserve">ไม้อัด </t>
  </si>
  <si>
    <t xml:space="preserve">ข้าวโพดสำหรับเลี้ยงสัตว์ </t>
  </si>
  <si>
    <t xml:space="preserve">รวมสินค้ามูลค่าสูงสุด 10 อันดับ </t>
  </si>
  <si>
    <t xml:space="preserve">รวมทั้งสิ้น </t>
  </si>
  <si>
    <t>มูลค่าสินค้านำเข้าสูงสุด 10  อันดับ</t>
  </si>
  <si>
    <t xml:space="preserve">ดับ </t>
  </si>
  <si>
    <t xml:space="preserve">มูลค่า/ล้านบาท </t>
  </si>
  <si>
    <t xml:space="preserve">น้ำมันดีเซลหมุนเร็ว </t>
  </si>
  <si>
    <t xml:space="preserve">น้ำมันเบนซินไร้สารตะกั่ว </t>
  </si>
  <si>
    <t xml:space="preserve">เบนซินไร้สารตะกั่วชนิดพิเศษ </t>
  </si>
  <si>
    <t xml:space="preserve">เหล็กข้ออ้อย </t>
  </si>
  <si>
    <t xml:space="preserve">ปูนซีเมนต์เทา </t>
  </si>
  <si>
    <t xml:space="preserve">รถไถนาเดินตามพร้อมอุปกรณ์ </t>
  </si>
  <si>
    <t xml:space="preserve">ผงชูรส </t>
  </si>
  <si>
    <t xml:space="preserve">กระเบื้องลอนคู่ </t>
  </si>
  <si>
    <t xml:space="preserve">โยเกิร์ตเหลวพร้อมดื่ม ยูเอชที </t>
  </si>
  <si>
    <t xml:space="preserve">ครีมเทียมข้นหวาน </t>
  </si>
  <si>
    <t>มูลค่าสินค้าส่งออกสูงสุด 10 อันดับ</t>
  </si>
  <si>
    <t xml:space="preserve">เมล็ดกาแฟดิบ </t>
  </si>
  <si>
    <t xml:space="preserve">รองเท้าแตะ </t>
  </si>
  <si>
    <t xml:space="preserve">ไม้สำเร็จรูป </t>
  </si>
  <si>
    <t xml:space="preserve">ไม้แปรรูป </t>
  </si>
  <si>
    <t xml:space="preserve">กระเจี๊ยบสด </t>
  </si>
  <si>
    <t xml:space="preserve">ลูกเร่วตากแห้ง </t>
  </si>
  <si>
    <t xml:space="preserve">อุปกรณ์ไฟฟ้า </t>
  </si>
  <si>
    <t xml:space="preserve">ขิง </t>
  </si>
  <si>
    <t xml:space="preserve">กาแฟสำเร็จรูป </t>
  </si>
  <si>
    <t xml:space="preserve">อุปกรณ์โรงเลื่อยครบชุดพร้อมอุปกรณ์ </t>
  </si>
  <si>
    <t xml:space="preserve">ข้าวมอล์ท </t>
  </si>
  <si>
    <t xml:space="preserve">ข้าวและถุงเปล่าสำรองแตก </t>
  </si>
  <si>
    <t xml:space="preserve">รถยนต์เก่าใช้แล้ว </t>
  </si>
  <si>
    <t xml:space="preserve">จาน,ชาม,หม้อ,ถ้วยกาแฟทำด้วยเซรามิค </t>
  </si>
  <si>
    <t xml:space="preserve">ฉลากขวดเบียร์ </t>
  </si>
  <si>
    <t>มูลค่าสินค้าผ่านแดนสูงสุด 10 อันดับ</t>
  </si>
  <si>
    <t>สินค้าผ่านแดนจากประเทศสปป.ลาวไปประเทศที่สาม</t>
  </si>
  <si>
    <t>สินค้าผ่านแดนจากประเทศที่สามไปสปป.ลาว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</si>
</sst>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#,##0.000"/>
    <numFmt numFmtId="189" formatCode="0.000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Angsana New"/>
      <family val="1"/>
    </font>
    <font>
      <sz val="16"/>
      <name val="Angsana New"/>
      <family val="1"/>
    </font>
    <font>
      <b/>
      <sz val="12"/>
      <name val="Angsana New"/>
      <family val="1"/>
    </font>
    <font>
      <b/>
      <sz val="14"/>
      <name val="Angsana New"/>
      <family val="1"/>
    </font>
    <font>
      <sz val="10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/>
      <top style="medium">
        <color rgb="FF000000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medium"/>
      <top style="medium"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3" fontId="2" fillId="0" borderId="10" xfId="36" applyNumberFormat="1" applyFont="1" applyBorder="1" applyAlignment="1">
      <alignment horizontal="center"/>
    </xf>
    <xf numFmtId="43" fontId="2" fillId="0" borderId="10" xfId="36" applyFont="1" applyBorder="1" applyAlignment="1">
      <alignment horizontal="center"/>
    </xf>
    <xf numFmtId="43" fontId="4" fillId="0" borderId="10" xfId="36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3" fontId="3" fillId="0" borderId="10" xfId="36" applyNumberFormat="1" applyFont="1" applyBorder="1" applyAlignment="1">
      <alignment horizontal="right"/>
    </xf>
    <xf numFmtId="187" fontId="3" fillId="0" borderId="10" xfId="36" applyNumberFormat="1" applyFont="1" applyBorder="1" applyAlignment="1">
      <alignment/>
    </xf>
    <xf numFmtId="43" fontId="3" fillId="0" borderId="10" xfId="36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43" fontId="3" fillId="0" borderId="11" xfId="36" applyNumberFormat="1" applyFont="1" applyBorder="1" applyAlignment="1">
      <alignment horizontal="right"/>
    </xf>
    <xf numFmtId="187" fontId="3" fillId="0" borderId="11" xfId="36" applyNumberFormat="1" applyFont="1" applyBorder="1" applyAlignment="1">
      <alignment/>
    </xf>
    <xf numFmtId="43" fontId="3" fillId="0" borderId="11" xfId="36" applyFont="1" applyBorder="1" applyAlignment="1">
      <alignment/>
    </xf>
    <xf numFmtId="0" fontId="3" fillId="0" borderId="10" xfId="0" applyFont="1" applyBorder="1" applyAlignment="1">
      <alignment horizontal="right"/>
    </xf>
    <xf numFmtId="187" fontId="3" fillId="0" borderId="12" xfId="36" applyNumberFormat="1" applyFont="1" applyFill="1" applyBorder="1" applyAlignment="1">
      <alignment/>
    </xf>
    <xf numFmtId="43" fontId="3" fillId="0" borderId="12" xfId="36" applyFont="1" applyFill="1" applyBorder="1" applyAlignment="1">
      <alignment/>
    </xf>
    <xf numFmtId="0" fontId="3" fillId="0" borderId="13" xfId="0" applyFont="1" applyBorder="1" applyAlignment="1">
      <alignment horizontal="center"/>
    </xf>
    <xf numFmtId="43" fontId="3" fillId="0" borderId="13" xfId="36" applyFont="1" applyBorder="1" applyAlignment="1">
      <alignment/>
    </xf>
    <xf numFmtId="0" fontId="3" fillId="0" borderId="11" xfId="0" applyFont="1" applyBorder="1" applyAlignment="1">
      <alignment horizontal="left"/>
    </xf>
    <xf numFmtId="187" fontId="3" fillId="0" borderId="10" xfId="36" applyNumberFormat="1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43" fontId="2" fillId="0" borderId="16" xfId="36" applyNumberFormat="1" applyFont="1" applyBorder="1" applyAlignment="1">
      <alignment/>
    </xf>
    <xf numFmtId="43" fontId="2" fillId="0" borderId="10" xfId="36" applyFont="1" applyBorder="1" applyAlignment="1">
      <alignment/>
    </xf>
    <xf numFmtId="43" fontId="5" fillId="0" borderId="10" xfId="36" applyFont="1" applyBorder="1" applyAlignment="1">
      <alignment horizontal="center"/>
    </xf>
    <xf numFmtId="43" fontId="3" fillId="0" borderId="10" xfId="36" applyNumberFormat="1" applyFont="1" applyBorder="1" applyAlignment="1">
      <alignment/>
    </xf>
    <xf numFmtId="43" fontId="3" fillId="0" borderId="11" xfId="36" applyNumberFormat="1" applyFont="1" applyBorder="1" applyAlignment="1">
      <alignment/>
    </xf>
    <xf numFmtId="0" fontId="3" fillId="0" borderId="13" xfId="0" applyFont="1" applyBorder="1" applyAlignment="1">
      <alignment/>
    </xf>
    <xf numFmtId="43" fontId="3" fillId="0" borderId="13" xfId="36" applyNumberFormat="1" applyFont="1" applyBorder="1" applyAlignment="1">
      <alignment horizontal="right"/>
    </xf>
    <xf numFmtId="43" fontId="3" fillId="0" borderId="13" xfId="36" applyNumberFormat="1" applyFont="1" applyBorder="1" applyAlignment="1">
      <alignment/>
    </xf>
    <xf numFmtId="187" fontId="3" fillId="0" borderId="11" xfId="36" applyNumberFormat="1" applyFont="1" applyBorder="1" applyAlignment="1">
      <alignment horizontal="right"/>
    </xf>
    <xf numFmtId="43" fontId="2" fillId="0" borderId="15" xfId="36" applyNumberFormat="1" applyFont="1" applyBorder="1" applyAlignment="1">
      <alignment/>
    </xf>
    <xf numFmtId="43" fontId="2" fillId="0" borderId="10" xfId="36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43" fontId="2" fillId="0" borderId="10" xfId="36" applyNumberFormat="1" applyFont="1" applyFill="1" applyBorder="1" applyAlignment="1">
      <alignment horizontal="center"/>
    </xf>
    <xf numFmtId="43" fontId="2" fillId="0" borderId="10" xfId="36" applyFont="1" applyFill="1" applyBorder="1" applyAlignment="1">
      <alignment horizontal="center"/>
    </xf>
    <xf numFmtId="43" fontId="5" fillId="0" borderId="10" xfId="36" applyFont="1" applyFill="1" applyBorder="1" applyAlignment="1">
      <alignment horizontal="center"/>
    </xf>
    <xf numFmtId="43" fontId="4" fillId="0" borderId="10" xfId="36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43" fontId="3" fillId="0" borderId="10" xfId="36" applyNumberFormat="1" applyFont="1" applyFill="1" applyBorder="1" applyAlignment="1">
      <alignment horizontal="right"/>
    </xf>
    <xf numFmtId="187" fontId="3" fillId="0" borderId="10" xfId="36" applyNumberFormat="1" applyFont="1" applyFill="1" applyBorder="1" applyAlignment="1">
      <alignment/>
    </xf>
    <xf numFmtId="43" fontId="3" fillId="0" borderId="10" xfId="36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43" fontId="3" fillId="0" borderId="11" xfId="36" applyNumberFormat="1" applyFont="1" applyFill="1" applyBorder="1" applyAlignment="1">
      <alignment horizontal="right"/>
    </xf>
    <xf numFmtId="187" fontId="3" fillId="0" borderId="11" xfId="36" applyNumberFormat="1" applyFont="1" applyFill="1" applyBorder="1" applyAlignment="1">
      <alignment/>
    </xf>
    <xf numFmtId="43" fontId="3" fillId="0" borderId="11" xfId="36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43" fontId="3" fillId="0" borderId="13" xfId="36" applyNumberFormat="1" applyFont="1" applyFill="1" applyBorder="1" applyAlignment="1">
      <alignment horizontal="right"/>
    </xf>
    <xf numFmtId="187" fontId="3" fillId="0" borderId="13" xfId="36" applyNumberFormat="1" applyFont="1" applyFill="1" applyBorder="1" applyAlignment="1">
      <alignment/>
    </xf>
    <xf numFmtId="43" fontId="3" fillId="0" borderId="13" xfId="36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187" fontId="3" fillId="0" borderId="11" xfId="36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43" fontId="2" fillId="0" borderId="15" xfId="36" applyNumberFormat="1" applyFont="1" applyFill="1" applyBorder="1" applyAlignment="1">
      <alignment/>
    </xf>
    <xf numFmtId="43" fontId="2" fillId="0" borderId="10" xfId="36" applyNumberFormat="1" applyFont="1" applyFill="1" applyBorder="1" applyAlignment="1">
      <alignment/>
    </xf>
    <xf numFmtId="43" fontId="2" fillId="0" borderId="10" xfId="36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43" fontId="0" fillId="0" borderId="0" xfId="0" applyNumberFormat="1" applyAlignment="1">
      <alignment/>
    </xf>
    <xf numFmtId="187" fontId="3" fillId="0" borderId="13" xfId="36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0" xfId="0" applyFont="1" applyBorder="1" applyAlignment="1">
      <alignment/>
    </xf>
    <xf numFmtId="187" fontId="3" fillId="0" borderId="13" xfId="36" applyNumberFormat="1" applyFont="1" applyBorder="1" applyAlignment="1">
      <alignment/>
    </xf>
    <xf numFmtId="43" fontId="0" fillId="0" borderId="0" xfId="36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5" fillId="0" borderId="18" xfId="0" applyFont="1" applyFill="1" applyBorder="1" applyAlignment="1">
      <alignment horizontal="center" vertical="top" wrapText="1" readingOrder="1"/>
    </xf>
    <xf numFmtId="0" fontId="25" fillId="0" borderId="19" xfId="0" applyFont="1" applyFill="1" applyBorder="1" applyAlignment="1">
      <alignment horizontal="center" vertical="top" wrapText="1" readingOrder="1"/>
    </xf>
    <xf numFmtId="0" fontId="25" fillId="0" borderId="20" xfId="0" applyFont="1" applyFill="1" applyBorder="1" applyAlignment="1">
      <alignment horizontal="center" vertical="top" wrapText="1" readingOrder="1"/>
    </xf>
    <xf numFmtId="0" fontId="25" fillId="0" borderId="21" xfId="0" applyFont="1" applyFill="1" applyBorder="1" applyAlignment="1">
      <alignment horizontal="center" vertical="top" wrapText="1" readingOrder="1"/>
    </xf>
    <xf numFmtId="0" fontId="25" fillId="0" borderId="21" xfId="0" applyFont="1" applyFill="1" applyBorder="1" applyAlignment="1">
      <alignment horizontal="center" vertical="top" wrapText="1" readingOrder="1"/>
    </xf>
    <xf numFmtId="0" fontId="25" fillId="0" borderId="22" xfId="0" applyFont="1" applyFill="1" applyBorder="1" applyAlignment="1">
      <alignment horizontal="center" vertical="top" wrapText="1" readingOrder="1"/>
    </xf>
    <xf numFmtId="0" fontId="25" fillId="0" borderId="22" xfId="0" applyFont="1" applyFill="1" applyBorder="1" applyAlignment="1">
      <alignment horizontal="center" vertical="top" wrapText="1" readingOrder="1"/>
    </xf>
    <xf numFmtId="0" fontId="26" fillId="0" borderId="23" xfId="0" applyFont="1" applyFill="1" applyBorder="1" applyAlignment="1">
      <alignment horizontal="center" vertical="top" wrapText="1" readingOrder="1"/>
    </xf>
    <xf numFmtId="0" fontId="26" fillId="0" borderId="23" xfId="0" applyFont="1" applyFill="1" applyBorder="1" applyAlignment="1">
      <alignment horizontal="left" vertical="top" wrapText="1" readingOrder="1"/>
    </xf>
    <xf numFmtId="0" fontId="26" fillId="0" borderId="23" xfId="0" applyFont="1" applyFill="1" applyBorder="1" applyAlignment="1">
      <alignment horizontal="right" vertical="top" wrapText="1" readingOrder="1"/>
    </xf>
    <xf numFmtId="0" fontId="25" fillId="0" borderId="23" xfId="0" applyFont="1" applyFill="1" applyBorder="1" applyAlignment="1">
      <alignment horizontal="right" vertical="top" wrapText="1" readingOrder="1"/>
    </xf>
    <xf numFmtId="0" fontId="25" fillId="0" borderId="24" xfId="0" applyFont="1" applyFill="1" applyBorder="1" applyAlignment="1">
      <alignment horizontal="center" vertical="top" wrapText="1" readingOrder="1"/>
    </xf>
    <xf numFmtId="0" fontId="25" fillId="0" borderId="25" xfId="0" applyFont="1" applyFill="1" applyBorder="1" applyAlignment="1">
      <alignment horizontal="center" vertical="top" wrapText="1" readingOrder="1"/>
    </xf>
    <xf numFmtId="0" fontId="25" fillId="0" borderId="26" xfId="0" applyFont="1" applyFill="1" applyBorder="1" applyAlignment="1">
      <alignment horizontal="center" vertical="top" wrapText="1" readingOrder="1"/>
    </xf>
    <xf numFmtId="0" fontId="25" fillId="0" borderId="27" xfId="0" applyFont="1" applyFill="1" applyBorder="1" applyAlignment="1">
      <alignment horizontal="center"/>
    </xf>
    <xf numFmtId="0" fontId="25" fillId="0" borderId="28" xfId="0" applyFont="1" applyFill="1" applyBorder="1" applyAlignment="1">
      <alignment horizontal="center"/>
    </xf>
    <xf numFmtId="0" fontId="25" fillId="0" borderId="29" xfId="0" applyFont="1" applyFill="1" applyBorder="1" applyAlignment="1">
      <alignment horizontal="center"/>
    </xf>
    <xf numFmtId="0" fontId="25" fillId="0" borderId="30" xfId="0" applyFont="1" applyFill="1" applyBorder="1" applyAlignment="1">
      <alignment horizontal="center" vertical="top" wrapText="1" readingOrder="1"/>
    </xf>
    <xf numFmtId="0" fontId="25" fillId="0" borderId="31" xfId="0" applyFont="1" applyFill="1" applyBorder="1" applyAlignment="1">
      <alignment horizontal="center" vertical="top" wrapText="1" readingOrder="1"/>
    </xf>
    <xf numFmtId="0" fontId="25" fillId="0" borderId="32" xfId="0" applyFont="1" applyFill="1" applyBorder="1" applyAlignment="1">
      <alignment horizontal="center" vertical="top" wrapText="1" readingOrder="1"/>
    </xf>
    <xf numFmtId="0" fontId="25" fillId="0" borderId="33" xfId="0" applyFont="1" applyFill="1" applyBorder="1" applyAlignment="1">
      <alignment horizontal="center" vertical="top" wrapText="1" readingOrder="1"/>
    </xf>
    <xf numFmtId="0" fontId="25" fillId="0" borderId="33" xfId="0" applyFont="1" applyFill="1" applyBorder="1" applyAlignment="1">
      <alignment horizontal="center" vertical="top" wrapText="1" readingOrder="1"/>
    </xf>
    <xf numFmtId="0" fontId="25" fillId="0" borderId="34" xfId="0" applyFont="1" applyFill="1" applyBorder="1" applyAlignment="1">
      <alignment horizontal="center"/>
    </xf>
    <xf numFmtId="0" fontId="25" fillId="0" borderId="35" xfId="0" applyFont="1" applyFill="1" applyBorder="1" applyAlignment="1">
      <alignment horizontal="center"/>
    </xf>
    <xf numFmtId="0" fontId="25" fillId="0" borderId="36" xfId="0" applyFont="1" applyFill="1" applyBorder="1" applyAlignment="1">
      <alignment horizontal="center"/>
    </xf>
    <xf numFmtId="188" fontId="26" fillId="0" borderId="23" xfId="0" applyNumberFormat="1" applyFont="1" applyFill="1" applyBorder="1" applyAlignment="1">
      <alignment horizontal="right" vertical="top" wrapText="1" readingOrder="1"/>
    </xf>
    <xf numFmtId="189" fontId="26" fillId="0" borderId="23" xfId="0" applyNumberFormat="1" applyFont="1" applyFill="1" applyBorder="1" applyAlignment="1">
      <alignment horizontal="right" vertical="top" wrapText="1" readingOrder="1"/>
    </xf>
    <xf numFmtId="188" fontId="25" fillId="0" borderId="23" xfId="0" applyNumberFormat="1" applyFont="1" applyFill="1" applyBorder="1" applyAlignment="1">
      <alignment horizontal="right" vertical="top" wrapText="1" readingOrder="1"/>
    </xf>
    <xf numFmtId="0" fontId="26" fillId="0" borderId="23" xfId="0" applyFont="1" applyFill="1" applyBorder="1" applyAlignment="1">
      <alignment horizontal="right" wrapText="1" readingOrder="1"/>
    </xf>
    <xf numFmtId="0" fontId="25" fillId="0" borderId="23" xfId="0" applyFont="1" applyFill="1" applyBorder="1" applyAlignment="1">
      <alignment horizontal="right" wrapText="1" readingOrder="1"/>
    </xf>
    <xf numFmtId="0" fontId="26" fillId="0" borderId="23" xfId="0" applyFont="1" applyFill="1" applyBorder="1" applyAlignment="1">
      <alignment vertical="top" wrapText="1"/>
    </xf>
    <xf numFmtId="0" fontId="26" fillId="0" borderId="23" xfId="0" applyFont="1" applyFill="1" applyBorder="1" applyAlignment="1">
      <alignment horizontal="right" wrapText="1"/>
    </xf>
    <xf numFmtId="0" fontId="26" fillId="0" borderId="23" xfId="0" applyFont="1" applyFill="1" applyBorder="1" applyAlignment="1">
      <alignment horizontal="right" vertical="top" wrapText="1"/>
    </xf>
    <xf numFmtId="0" fontId="25" fillId="0" borderId="23" xfId="0" applyFont="1" applyFill="1" applyBorder="1" applyAlignment="1">
      <alignment horizontal="right" vertical="top" wrapText="1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</sheetPr>
  <dimension ref="A1:I469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6.140625" style="1" customWidth="1"/>
    <col min="2" max="2" width="11.8515625" style="1" customWidth="1"/>
    <col min="3" max="3" width="30.140625" style="1" customWidth="1"/>
    <col min="4" max="4" width="16.7109375" style="1" customWidth="1"/>
    <col min="5" max="5" width="13.28125" style="1" customWidth="1"/>
    <col min="6" max="6" width="14.421875" style="1" customWidth="1"/>
    <col min="7" max="7" width="13.421875" style="1" customWidth="1"/>
    <col min="8" max="8" width="16.421875" style="1" customWidth="1"/>
    <col min="9" max="9" width="7.421875" style="1" customWidth="1"/>
    <col min="10" max="16384" width="9.00390625" style="1" customWidth="1"/>
  </cols>
  <sheetData>
    <row r="1" spans="1:9" ht="23.25">
      <c r="A1" s="78" t="s">
        <v>0</v>
      </c>
      <c r="B1" s="78"/>
      <c r="C1" s="78"/>
      <c r="D1" s="78"/>
      <c r="E1" s="78"/>
      <c r="F1" s="78"/>
      <c r="G1" s="78"/>
      <c r="H1" s="78"/>
      <c r="I1" s="78"/>
    </row>
    <row r="2" spans="1:9" ht="23.25">
      <c r="A2" s="78" t="s">
        <v>1</v>
      </c>
      <c r="B2" s="78"/>
      <c r="C2" s="78"/>
      <c r="D2" s="78"/>
      <c r="E2" s="78"/>
      <c r="F2" s="78"/>
      <c r="G2" s="78"/>
      <c r="H2" s="78"/>
      <c r="I2" s="78"/>
    </row>
    <row r="3" spans="1:9" ht="23.25">
      <c r="A3" s="2" t="s">
        <v>2</v>
      </c>
      <c r="B3" s="2" t="s">
        <v>3</v>
      </c>
      <c r="C3" s="2" t="s">
        <v>4</v>
      </c>
      <c r="D3" s="3" t="s">
        <v>5</v>
      </c>
      <c r="E3" s="3" t="s">
        <v>6</v>
      </c>
      <c r="F3" s="4" t="s">
        <v>7</v>
      </c>
      <c r="G3" s="4" t="s">
        <v>8</v>
      </c>
      <c r="H3" s="4" t="s">
        <v>9</v>
      </c>
      <c r="I3" s="5" t="s">
        <v>10</v>
      </c>
    </row>
    <row r="4" spans="1:9" ht="23.25">
      <c r="A4" s="6">
        <v>1</v>
      </c>
      <c r="B4" s="6" t="s">
        <v>11</v>
      </c>
      <c r="C4" s="7" t="s">
        <v>12</v>
      </c>
      <c r="D4" s="8" t="s">
        <v>13</v>
      </c>
      <c r="E4" s="9">
        <v>2415200</v>
      </c>
      <c r="F4" s="10">
        <v>12076000</v>
      </c>
      <c r="G4" s="10">
        <v>0</v>
      </c>
      <c r="H4" s="10">
        <v>0</v>
      </c>
      <c r="I4" s="10"/>
    </row>
    <row r="5" spans="1:9" ht="23.25">
      <c r="A5" s="6">
        <v>2</v>
      </c>
      <c r="B5" s="6" t="s">
        <v>14</v>
      </c>
      <c r="C5" s="7" t="s">
        <v>15</v>
      </c>
      <c r="D5" s="8" t="s">
        <v>16</v>
      </c>
      <c r="E5" s="9">
        <v>2285920</v>
      </c>
      <c r="F5" s="10">
        <v>11429600</v>
      </c>
      <c r="G5" s="10">
        <v>0</v>
      </c>
      <c r="H5" s="10">
        <v>0</v>
      </c>
      <c r="I5" s="10"/>
    </row>
    <row r="6" spans="1:9" ht="23.25">
      <c r="A6" s="6">
        <v>3</v>
      </c>
      <c r="B6" s="6" t="s">
        <v>17</v>
      </c>
      <c r="C6" s="7" t="s">
        <v>18</v>
      </c>
      <c r="D6" s="8" t="s">
        <v>19</v>
      </c>
      <c r="E6" s="9">
        <v>991565</v>
      </c>
      <c r="F6" s="10">
        <v>6225408.15</v>
      </c>
      <c r="G6" s="10">
        <v>102189</v>
      </c>
      <c r="H6" s="10">
        <v>442949</v>
      </c>
      <c r="I6" s="10"/>
    </row>
    <row r="7" spans="1:9" ht="23.25">
      <c r="A7" s="6">
        <v>4</v>
      </c>
      <c r="B7" s="6" t="s">
        <v>20</v>
      </c>
      <c r="C7" s="7" t="s">
        <v>21</v>
      </c>
      <c r="D7" s="8" t="s">
        <v>22</v>
      </c>
      <c r="E7" s="9">
        <v>264100</v>
      </c>
      <c r="F7" s="10">
        <v>3169200</v>
      </c>
      <c r="G7" s="10">
        <v>0</v>
      </c>
      <c r="H7" s="10">
        <v>0</v>
      </c>
      <c r="I7" s="10"/>
    </row>
    <row r="8" spans="1:9" ht="23.25">
      <c r="A8" s="6">
        <v>5</v>
      </c>
      <c r="B8" s="6" t="s">
        <v>23</v>
      </c>
      <c r="C8" s="7" t="s">
        <v>24</v>
      </c>
      <c r="D8" s="8" t="s">
        <v>25</v>
      </c>
      <c r="E8" s="9">
        <v>165000</v>
      </c>
      <c r="F8" s="10">
        <v>825000</v>
      </c>
      <c r="G8" s="10">
        <v>0</v>
      </c>
      <c r="H8" s="10">
        <v>0</v>
      </c>
      <c r="I8" s="10"/>
    </row>
    <row r="9" spans="1:9" ht="23.25">
      <c r="A9" s="6">
        <v>6</v>
      </c>
      <c r="B9" s="6" t="s">
        <v>26</v>
      </c>
      <c r="C9" s="7" t="s">
        <v>27</v>
      </c>
      <c r="D9" s="8" t="s">
        <v>28</v>
      </c>
      <c r="E9" s="9">
        <v>241800</v>
      </c>
      <c r="F9" s="10">
        <v>725400</v>
      </c>
      <c r="G9" s="10">
        <v>36270</v>
      </c>
      <c r="H9" s="10">
        <v>0</v>
      </c>
      <c r="I9" s="10"/>
    </row>
    <row r="10" spans="1:9" ht="23.25">
      <c r="A10" s="6">
        <v>7</v>
      </c>
      <c r="B10" s="6" t="s">
        <v>29</v>
      </c>
      <c r="C10" s="7" t="s">
        <v>30</v>
      </c>
      <c r="D10" s="8" t="s">
        <v>31</v>
      </c>
      <c r="E10" s="9">
        <v>57972</v>
      </c>
      <c r="F10" s="10">
        <v>690860.2</v>
      </c>
      <c r="G10" s="10">
        <v>0</v>
      </c>
      <c r="H10" s="10">
        <v>48366</v>
      </c>
      <c r="I10" s="10"/>
    </row>
    <row r="11" spans="1:9" ht="23.25">
      <c r="A11" s="6">
        <v>8</v>
      </c>
      <c r="B11" s="6" t="s">
        <v>32</v>
      </c>
      <c r="C11" s="7" t="s">
        <v>33</v>
      </c>
      <c r="D11" s="8" t="s">
        <v>34</v>
      </c>
      <c r="E11" s="9">
        <v>610000</v>
      </c>
      <c r="F11" s="10">
        <v>610000</v>
      </c>
      <c r="G11" s="10">
        <v>6100</v>
      </c>
      <c r="H11" s="10">
        <v>43127</v>
      </c>
      <c r="I11" s="10"/>
    </row>
    <row r="12" spans="1:9" ht="23.25">
      <c r="A12" s="6">
        <v>9</v>
      </c>
      <c r="B12" s="6" t="s">
        <v>35</v>
      </c>
      <c r="C12" s="7" t="s">
        <v>36</v>
      </c>
      <c r="D12" s="8" t="s">
        <v>37</v>
      </c>
      <c r="E12" s="9">
        <v>49185</v>
      </c>
      <c r="F12" s="10">
        <v>580752</v>
      </c>
      <c r="G12" s="10">
        <v>0</v>
      </c>
      <c r="H12" s="10">
        <v>0</v>
      </c>
      <c r="I12" s="10" t="s">
        <v>38</v>
      </c>
    </row>
    <row r="13" spans="1:9" ht="23.25">
      <c r="A13" s="6"/>
      <c r="B13" s="6"/>
      <c r="C13" s="7" t="s">
        <v>39</v>
      </c>
      <c r="D13" s="8"/>
      <c r="E13" s="9"/>
      <c r="F13" s="10"/>
      <c r="G13" s="10"/>
      <c r="H13" s="10"/>
      <c r="I13" s="10"/>
    </row>
    <row r="14" spans="1:9" ht="23.25">
      <c r="A14" s="6">
        <v>10</v>
      </c>
      <c r="B14" s="6" t="s">
        <v>40</v>
      </c>
      <c r="C14" s="7" t="s">
        <v>41</v>
      </c>
      <c r="D14" s="8" t="s">
        <v>42</v>
      </c>
      <c r="E14" s="9">
        <v>18560</v>
      </c>
      <c r="F14" s="10">
        <v>486779.74</v>
      </c>
      <c r="G14" s="10">
        <v>0</v>
      </c>
      <c r="H14" s="10">
        <v>0</v>
      </c>
      <c r="I14" s="10"/>
    </row>
    <row r="15" spans="1:9" ht="23.25">
      <c r="A15" s="6">
        <v>11</v>
      </c>
      <c r="B15" s="6" t="s">
        <v>43</v>
      </c>
      <c r="C15" s="7" t="s">
        <v>44</v>
      </c>
      <c r="D15" s="8" t="s">
        <v>45</v>
      </c>
      <c r="E15" s="9">
        <v>38585</v>
      </c>
      <c r="F15" s="10">
        <v>459565</v>
      </c>
      <c r="G15" s="10">
        <v>22977</v>
      </c>
      <c r="H15" s="10">
        <v>2152</v>
      </c>
      <c r="I15" s="10"/>
    </row>
    <row r="16" spans="1:9" ht="23.25">
      <c r="A16" s="6">
        <v>12</v>
      </c>
      <c r="B16" s="6" t="s">
        <v>46</v>
      </c>
      <c r="C16" s="7" t="s">
        <v>47</v>
      </c>
      <c r="D16" s="8" t="s">
        <v>48</v>
      </c>
      <c r="E16" s="9">
        <v>5000</v>
      </c>
      <c r="F16" s="10">
        <v>333000</v>
      </c>
      <c r="G16" s="10">
        <v>0</v>
      </c>
      <c r="H16" s="10">
        <v>0</v>
      </c>
      <c r="I16" s="10" t="s">
        <v>38</v>
      </c>
    </row>
    <row r="17" spans="1:9" ht="23.25">
      <c r="A17" s="6">
        <v>13</v>
      </c>
      <c r="B17" s="11" t="s">
        <v>49</v>
      </c>
      <c r="C17" s="12" t="s">
        <v>50</v>
      </c>
      <c r="D17" s="13" t="s">
        <v>48</v>
      </c>
      <c r="E17" s="14">
        <v>10000</v>
      </c>
      <c r="F17" s="15">
        <v>310800</v>
      </c>
      <c r="G17" s="15">
        <v>0</v>
      </c>
      <c r="H17" s="15">
        <v>0</v>
      </c>
      <c r="I17" s="15" t="s">
        <v>38</v>
      </c>
    </row>
    <row r="18" spans="1:9" ht="23.25">
      <c r="A18" s="6">
        <v>14</v>
      </c>
      <c r="B18" s="6" t="s">
        <v>51</v>
      </c>
      <c r="C18" s="7" t="s">
        <v>52</v>
      </c>
      <c r="D18" s="8" t="s">
        <v>53</v>
      </c>
      <c r="E18" s="9">
        <v>42410</v>
      </c>
      <c r="F18" s="10">
        <v>212050</v>
      </c>
      <c r="G18" s="10">
        <v>10602</v>
      </c>
      <c r="H18" s="10">
        <v>0</v>
      </c>
      <c r="I18" s="10"/>
    </row>
    <row r="19" spans="1:9" ht="23.25">
      <c r="A19" s="6">
        <v>15</v>
      </c>
      <c r="B19" s="6" t="s">
        <v>54</v>
      </c>
      <c r="C19" s="7" t="s">
        <v>55</v>
      </c>
      <c r="D19" s="8" t="s">
        <v>56</v>
      </c>
      <c r="E19" s="9">
        <v>9522</v>
      </c>
      <c r="F19" s="10">
        <v>85125</v>
      </c>
      <c r="G19" s="10">
        <v>17025</v>
      </c>
      <c r="H19" s="10">
        <v>7152</v>
      </c>
      <c r="I19" s="10"/>
    </row>
    <row r="20" spans="1:9" ht="23.25">
      <c r="A20" s="6">
        <v>16</v>
      </c>
      <c r="B20" s="6" t="s">
        <v>57</v>
      </c>
      <c r="C20" s="7" t="s">
        <v>58</v>
      </c>
      <c r="D20" s="8" t="s">
        <v>59</v>
      </c>
      <c r="E20" s="9">
        <v>2305</v>
      </c>
      <c r="F20" s="10">
        <v>73705</v>
      </c>
      <c r="G20" s="10">
        <v>22110</v>
      </c>
      <c r="H20" s="10">
        <v>6718</v>
      </c>
      <c r="I20" s="10"/>
    </row>
    <row r="21" spans="1:9" ht="23.25">
      <c r="A21" s="2" t="s">
        <v>2</v>
      </c>
      <c r="B21" s="2" t="s">
        <v>3</v>
      </c>
      <c r="C21" s="2" t="s">
        <v>4</v>
      </c>
      <c r="D21" s="3" t="s">
        <v>5</v>
      </c>
      <c r="E21" s="3" t="s">
        <v>6</v>
      </c>
      <c r="F21" s="4" t="s">
        <v>7</v>
      </c>
      <c r="G21" s="4" t="s">
        <v>8</v>
      </c>
      <c r="H21" s="4" t="s">
        <v>9</v>
      </c>
      <c r="I21" s="5" t="s">
        <v>10</v>
      </c>
    </row>
    <row r="22" spans="1:9" ht="23.25">
      <c r="A22" s="6">
        <v>17</v>
      </c>
      <c r="B22" s="6" t="s">
        <v>60</v>
      </c>
      <c r="C22" s="1" t="s">
        <v>61</v>
      </c>
      <c r="D22" s="16" t="s">
        <v>62</v>
      </c>
      <c r="E22" s="17">
        <v>78000</v>
      </c>
      <c r="F22" s="18">
        <v>58500</v>
      </c>
      <c r="G22" s="18">
        <v>0</v>
      </c>
      <c r="H22" s="18">
        <v>4098</v>
      </c>
      <c r="I22" s="10"/>
    </row>
    <row r="23" spans="1:9" ht="23.25">
      <c r="A23" s="19">
        <v>18</v>
      </c>
      <c r="B23" s="19" t="s">
        <v>63</v>
      </c>
      <c r="C23" s="7" t="s">
        <v>64</v>
      </c>
      <c r="D23" s="8" t="s">
        <v>65</v>
      </c>
      <c r="E23" s="9">
        <v>6134</v>
      </c>
      <c r="F23" s="10">
        <v>49104.77</v>
      </c>
      <c r="G23" s="10">
        <v>2455</v>
      </c>
      <c r="H23" s="10">
        <v>3610</v>
      </c>
      <c r="I23" s="20"/>
    </row>
    <row r="24" spans="1:9" ht="23.25">
      <c r="A24" s="6">
        <v>19</v>
      </c>
      <c r="B24" s="6" t="s">
        <v>66</v>
      </c>
      <c r="C24" s="7" t="s">
        <v>67</v>
      </c>
      <c r="D24" s="8" t="s">
        <v>68</v>
      </c>
      <c r="E24" s="9">
        <v>50</v>
      </c>
      <c r="F24" s="10">
        <v>13000</v>
      </c>
      <c r="G24" s="10">
        <v>2800</v>
      </c>
      <c r="H24" s="10">
        <v>1106</v>
      </c>
      <c r="I24" s="10"/>
    </row>
    <row r="25" spans="1:9" ht="23.25">
      <c r="A25" s="11">
        <v>20</v>
      </c>
      <c r="B25" s="11" t="s">
        <v>69</v>
      </c>
      <c r="C25" s="21" t="s">
        <v>70</v>
      </c>
      <c r="D25" s="22">
        <f>105+16+1+118+7+3+1+600+20+20+1+151</f>
        <v>1043</v>
      </c>
      <c r="E25" s="14">
        <f>1150+1575+300+278+140+760+300+600+20+10+50+200</f>
        <v>5383</v>
      </c>
      <c r="F25" s="15">
        <f>4500+5685.5+4500+4170+840+6167+1665+6000+2000+2000+2000+8500</f>
        <v>48027.5</v>
      </c>
      <c r="G25" s="15">
        <f>1350+1702+1350+1251+252+1850+600+600+100+400+425</f>
        <v>9880</v>
      </c>
      <c r="H25" s="15">
        <f>563+462+182+147+168</f>
        <v>1522</v>
      </c>
      <c r="I25" s="15"/>
    </row>
    <row r="26" spans="1:9" ht="23.25">
      <c r="A26" s="23"/>
      <c r="B26" s="24" t="s">
        <v>71</v>
      </c>
      <c r="C26" s="25"/>
      <c r="D26" s="26"/>
      <c r="E26" s="26">
        <f>SUM(E4:E25)</f>
        <v>7296691</v>
      </c>
      <c r="F26" s="27">
        <f>SUM(F4:F25)</f>
        <v>38461877.36000001</v>
      </c>
      <c r="G26" s="27">
        <f>SUM(G4:G25)</f>
        <v>232408</v>
      </c>
      <c r="H26" s="27">
        <f>SUM(H4:H25)</f>
        <v>560800</v>
      </c>
      <c r="I26" s="27"/>
    </row>
    <row r="28" ht="23.25">
      <c r="C28" s="1" t="s">
        <v>72</v>
      </c>
    </row>
    <row r="41" spans="1:9" ht="23.25">
      <c r="A41" s="78" t="s">
        <v>0</v>
      </c>
      <c r="B41" s="78"/>
      <c r="C41" s="78"/>
      <c r="D41" s="78"/>
      <c r="E41" s="78"/>
      <c r="F41" s="78"/>
      <c r="G41" s="78"/>
      <c r="H41" s="78"/>
      <c r="I41" s="78"/>
    </row>
    <row r="42" spans="1:9" ht="23.25">
      <c r="A42" s="78" t="s">
        <v>73</v>
      </c>
      <c r="B42" s="78"/>
      <c r="C42" s="78"/>
      <c r="D42" s="78"/>
      <c r="E42" s="78"/>
      <c r="F42" s="78"/>
      <c r="G42" s="78"/>
      <c r="H42" s="78"/>
      <c r="I42" s="78"/>
    </row>
    <row r="43" spans="1:9" ht="23.25">
      <c r="A43" s="2" t="s">
        <v>2</v>
      </c>
      <c r="B43" s="2" t="s">
        <v>3</v>
      </c>
      <c r="C43" s="2" t="s">
        <v>4</v>
      </c>
      <c r="D43" s="3" t="s">
        <v>5</v>
      </c>
      <c r="E43" s="3" t="s">
        <v>74</v>
      </c>
      <c r="F43" s="4" t="s">
        <v>7</v>
      </c>
      <c r="G43" s="4" t="s">
        <v>8</v>
      </c>
      <c r="H43" s="28" t="s">
        <v>9</v>
      </c>
      <c r="I43" s="5" t="s">
        <v>10</v>
      </c>
    </row>
    <row r="44" spans="1:9" ht="23.25">
      <c r="A44" s="6">
        <v>1</v>
      </c>
      <c r="B44" s="6" t="s">
        <v>11</v>
      </c>
      <c r="C44" s="7" t="s">
        <v>12</v>
      </c>
      <c r="D44" s="8" t="s">
        <v>75</v>
      </c>
      <c r="E44" s="29">
        <v>1777800</v>
      </c>
      <c r="F44" s="10">
        <v>8889000</v>
      </c>
      <c r="G44" s="10">
        <v>0</v>
      </c>
      <c r="H44" s="10">
        <v>0</v>
      </c>
      <c r="I44" s="10"/>
    </row>
    <row r="45" spans="1:9" ht="23.25">
      <c r="A45" s="6">
        <v>2</v>
      </c>
      <c r="B45" s="6" t="s">
        <v>17</v>
      </c>
      <c r="C45" s="7" t="s">
        <v>18</v>
      </c>
      <c r="D45" s="8" t="s">
        <v>76</v>
      </c>
      <c r="E45" s="29">
        <v>929246</v>
      </c>
      <c r="F45" s="10">
        <v>7268798.95</v>
      </c>
      <c r="G45" s="10">
        <v>120317</v>
      </c>
      <c r="H45" s="10">
        <v>517259</v>
      </c>
      <c r="I45" s="10"/>
    </row>
    <row r="46" spans="1:9" ht="23.25">
      <c r="A46" s="6">
        <v>3</v>
      </c>
      <c r="B46" s="6" t="s">
        <v>14</v>
      </c>
      <c r="C46" s="7" t="s">
        <v>15</v>
      </c>
      <c r="D46" s="8" t="s">
        <v>77</v>
      </c>
      <c r="E46" s="29">
        <v>733600</v>
      </c>
      <c r="F46" s="10">
        <v>3668000</v>
      </c>
      <c r="G46" s="10">
        <v>0</v>
      </c>
      <c r="H46" s="10">
        <v>0</v>
      </c>
      <c r="I46" s="10"/>
    </row>
    <row r="47" spans="1:9" ht="23.25">
      <c r="A47" s="6">
        <v>4</v>
      </c>
      <c r="B47" s="6" t="s">
        <v>63</v>
      </c>
      <c r="C47" s="7" t="s">
        <v>78</v>
      </c>
      <c r="D47" s="8" t="s">
        <v>79</v>
      </c>
      <c r="E47" s="29">
        <v>230873</v>
      </c>
      <c r="F47" s="10">
        <v>1759752.13</v>
      </c>
      <c r="G47" s="10">
        <v>87982</v>
      </c>
      <c r="H47" s="10">
        <v>129348</v>
      </c>
      <c r="I47" s="10"/>
    </row>
    <row r="48" spans="1:9" ht="23.25">
      <c r="A48" s="6">
        <v>5</v>
      </c>
      <c r="B48" s="6" t="s">
        <v>20</v>
      </c>
      <c r="C48" s="7" t="s">
        <v>21</v>
      </c>
      <c r="D48" s="8" t="s">
        <v>80</v>
      </c>
      <c r="E48" s="29">
        <v>98480</v>
      </c>
      <c r="F48" s="10">
        <v>1181760</v>
      </c>
      <c r="G48" s="10">
        <v>0</v>
      </c>
      <c r="H48" s="10">
        <v>0</v>
      </c>
      <c r="I48" s="10"/>
    </row>
    <row r="49" spans="1:9" ht="23.25">
      <c r="A49" s="6">
        <v>6</v>
      </c>
      <c r="B49" s="6" t="s">
        <v>81</v>
      </c>
      <c r="C49" s="7" t="s">
        <v>82</v>
      </c>
      <c r="D49" s="8" t="s">
        <v>83</v>
      </c>
      <c r="E49" s="29">
        <v>79010</v>
      </c>
      <c r="F49" s="10">
        <v>1089225.43</v>
      </c>
      <c r="G49" s="10">
        <v>0</v>
      </c>
      <c r="H49" s="10">
        <v>76251</v>
      </c>
      <c r="I49" s="10"/>
    </row>
    <row r="50" spans="1:9" ht="23.25">
      <c r="A50" s="6">
        <v>7</v>
      </c>
      <c r="B50" s="6" t="s">
        <v>32</v>
      </c>
      <c r="C50" s="7" t="s">
        <v>33</v>
      </c>
      <c r="D50" s="8" t="s">
        <v>84</v>
      </c>
      <c r="E50" s="29">
        <v>920000</v>
      </c>
      <c r="F50" s="10">
        <v>920000</v>
      </c>
      <c r="G50" s="10">
        <v>9200</v>
      </c>
      <c r="H50" s="10">
        <v>65044</v>
      </c>
      <c r="I50" s="10"/>
    </row>
    <row r="51" spans="1:9" ht="23.25">
      <c r="A51" s="6">
        <v>8</v>
      </c>
      <c r="B51" s="6" t="s">
        <v>85</v>
      </c>
      <c r="C51" s="7" t="s">
        <v>86</v>
      </c>
      <c r="D51" s="8" t="s">
        <v>87</v>
      </c>
      <c r="E51" s="29">
        <v>82606</v>
      </c>
      <c r="F51" s="10">
        <v>830487.95</v>
      </c>
      <c r="G51" s="10">
        <v>41524</v>
      </c>
      <c r="H51" s="10">
        <v>61042</v>
      </c>
      <c r="I51" s="10"/>
    </row>
    <row r="52" spans="1:9" ht="23.25">
      <c r="A52" s="6">
        <v>9</v>
      </c>
      <c r="B52" s="6" t="s">
        <v>26</v>
      </c>
      <c r="C52" s="7" t="s">
        <v>27</v>
      </c>
      <c r="D52" s="8" t="s">
        <v>88</v>
      </c>
      <c r="E52" s="29">
        <v>205700</v>
      </c>
      <c r="F52" s="10">
        <v>617100</v>
      </c>
      <c r="G52" s="10">
        <v>30855</v>
      </c>
      <c r="H52" s="10">
        <v>0</v>
      </c>
      <c r="I52" s="10"/>
    </row>
    <row r="53" spans="1:9" ht="23.25">
      <c r="A53" s="6">
        <v>10</v>
      </c>
      <c r="B53" s="6" t="s">
        <v>89</v>
      </c>
      <c r="C53" s="7" t="s">
        <v>90</v>
      </c>
      <c r="D53" s="8" t="s">
        <v>48</v>
      </c>
      <c r="E53" s="29">
        <v>10000</v>
      </c>
      <c r="F53" s="10">
        <v>567758.31</v>
      </c>
      <c r="G53" s="10">
        <v>0</v>
      </c>
      <c r="H53" s="10">
        <v>0</v>
      </c>
      <c r="I53" s="10" t="s">
        <v>38</v>
      </c>
    </row>
    <row r="54" spans="1:9" ht="23.25">
      <c r="A54" s="6">
        <v>11</v>
      </c>
      <c r="B54" s="6" t="s">
        <v>40</v>
      </c>
      <c r="C54" s="7" t="s">
        <v>91</v>
      </c>
      <c r="D54" s="8" t="s">
        <v>42</v>
      </c>
      <c r="E54" s="29">
        <v>18560</v>
      </c>
      <c r="F54" s="10">
        <v>485410.46</v>
      </c>
      <c r="G54" s="10">
        <v>0</v>
      </c>
      <c r="H54" s="10">
        <v>0</v>
      </c>
      <c r="I54" s="10"/>
    </row>
    <row r="55" spans="1:9" ht="23.25">
      <c r="A55" s="6">
        <v>12</v>
      </c>
      <c r="B55" s="6" t="s">
        <v>92</v>
      </c>
      <c r="C55" s="7" t="s">
        <v>93</v>
      </c>
      <c r="D55" s="8" t="s">
        <v>94</v>
      </c>
      <c r="E55" s="29">
        <v>55170</v>
      </c>
      <c r="F55" s="10">
        <v>302599.95</v>
      </c>
      <c r="G55" s="10">
        <v>30259</v>
      </c>
      <c r="H55" s="10">
        <v>0</v>
      </c>
      <c r="I55" s="10"/>
    </row>
    <row r="56" spans="1:9" ht="23.25">
      <c r="A56" s="6">
        <v>13</v>
      </c>
      <c r="B56" s="11" t="s">
        <v>43</v>
      </c>
      <c r="C56" s="12" t="s">
        <v>95</v>
      </c>
      <c r="D56" s="13" t="s">
        <v>96</v>
      </c>
      <c r="E56" s="30">
        <v>14200</v>
      </c>
      <c r="F56" s="15">
        <v>247872.6</v>
      </c>
      <c r="G56" s="15">
        <v>12393</v>
      </c>
      <c r="H56" s="15">
        <v>827</v>
      </c>
      <c r="I56" s="15"/>
    </row>
    <row r="57" spans="1:9" ht="23.25">
      <c r="A57" s="6">
        <v>14</v>
      </c>
      <c r="B57" s="6" t="s">
        <v>97</v>
      </c>
      <c r="C57" s="7" t="s">
        <v>98</v>
      </c>
      <c r="D57" s="8" t="s">
        <v>99</v>
      </c>
      <c r="E57" s="29">
        <v>38640</v>
      </c>
      <c r="F57" s="10">
        <v>222000</v>
      </c>
      <c r="G57" s="10">
        <v>0</v>
      </c>
      <c r="H57" s="10">
        <v>0</v>
      </c>
      <c r="I57" s="10" t="s">
        <v>38</v>
      </c>
    </row>
    <row r="58" spans="1:9" ht="23.25">
      <c r="A58" s="6">
        <v>15</v>
      </c>
      <c r="B58" s="6" t="s">
        <v>100</v>
      </c>
      <c r="C58" s="7" t="s">
        <v>101</v>
      </c>
      <c r="D58" s="8" t="s">
        <v>102</v>
      </c>
      <c r="E58" s="29">
        <v>30720</v>
      </c>
      <c r="F58" s="10">
        <v>215040</v>
      </c>
      <c r="G58" s="10">
        <v>0</v>
      </c>
      <c r="H58" s="10">
        <v>0</v>
      </c>
      <c r="I58" s="10"/>
    </row>
    <row r="59" spans="1:9" ht="23.25">
      <c r="A59" s="6">
        <v>16</v>
      </c>
      <c r="B59" s="6" t="s">
        <v>103</v>
      </c>
      <c r="C59" s="7" t="s">
        <v>104</v>
      </c>
      <c r="D59" s="8" t="s">
        <v>105</v>
      </c>
      <c r="E59" s="29">
        <v>1794</v>
      </c>
      <c r="F59" s="10">
        <v>153747.59</v>
      </c>
      <c r="G59" s="10">
        <v>0</v>
      </c>
      <c r="H59" s="10">
        <v>0</v>
      </c>
      <c r="I59" s="10"/>
    </row>
    <row r="60" spans="1:9" ht="23.25">
      <c r="A60" s="6">
        <v>17</v>
      </c>
      <c r="B60" s="6" t="s">
        <v>54</v>
      </c>
      <c r="C60" s="7" t="s">
        <v>55</v>
      </c>
      <c r="D60" s="8" t="s">
        <v>106</v>
      </c>
      <c r="E60" s="29">
        <v>11941</v>
      </c>
      <c r="F60" s="10">
        <v>121325</v>
      </c>
      <c r="G60" s="10">
        <v>24265</v>
      </c>
      <c r="H60" s="10">
        <v>10196</v>
      </c>
      <c r="I60" s="10"/>
    </row>
    <row r="61" spans="1:9" ht="23.25">
      <c r="A61" s="2" t="s">
        <v>2</v>
      </c>
      <c r="B61" s="2" t="s">
        <v>3</v>
      </c>
      <c r="C61" s="2" t="s">
        <v>4</v>
      </c>
      <c r="D61" s="3" t="s">
        <v>5</v>
      </c>
      <c r="E61" s="3" t="s">
        <v>74</v>
      </c>
      <c r="F61" s="4" t="s">
        <v>7</v>
      </c>
      <c r="G61" s="4" t="s">
        <v>8</v>
      </c>
      <c r="H61" s="28" t="s">
        <v>9</v>
      </c>
      <c r="I61" s="5" t="s">
        <v>10</v>
      </c>
    </row>
    <row r="62" spans="1:9" ht="23.25">
      <c r="A62" s="19">
        <v>18</v>
      </c>
      <c r="B62" s="19" t="s">
        <v>107</v>
      </c>
      <c r="C62" s="31" t="s">
        <v>108</v>
      </c>
      <c r="D62" s="32" t="s">
        <v>109</v>
      </c>
      <c r="E62" s="33">
        <v>65</v>
      </c>
      <c r="F62" s="20">
        <v>119981.4</v>
      </c>
      <c r="G62" s="20">
        <v>0</v>
      </c>
      <c r="H62" s="20">
        <v>0</v>
      </c>
      <c r="I62" s="20" t="s">
        <v>38</v>
      </c>
    </row>
    <row r="63" spans="1:9" ht="23.25">
      <c r="A63" s="6">
        <v>19</v>
      </c>
      <c r="B63" s="6" t="s">
        <v>110</v>
      </c>
      <c r="C63" s="7" t="s">
        <v>111</v>
      </c>
      <c r="D63" s="8" t="s">
        <v>112</v>
      </c>
      <c r="E63" s="29">
        <v>140</v>
      </c>
      <c r="F63" s="10">
        <v>111000</v>
      </c>
      <c r="G63" s="10">
        <v>0</v>
      </c>
      <c r="H63" s="10">
        <v>0</v>
      </c>
      <c r="I63" s="10" t="s">
        <v>38</v>
      </c>
    </row>
    <row r="64" spans="1:9" ht="23.25">
      <c r="A64" s="11">
        <v>20</v>
      </c>
      <c r="B64" s="11" t="s">
        <v>69</v>
      </c>
      <c r="C64" s="21" t="s">
        <v>70</v>
      </c>
      <c r="D64" s="34">
        <f>1+2+108+350+9+422+48+280+24+15+8+4+27+1+350+1+73+12522+4860+140+15+520+560+16</f>
        <v>20356</v>
      </c>
      <c r="E64" s="30">
        <v>64537.1</v>
      </c>
      <c r="F64" s="15">
        <f>34932.81+7675+37800+17500+2625+9100+4515+70000+41736.48+2250+3200+9700+70000+73260+36030.41+5000+34280.4+2740+37173+34986.58+8500+1800+19500+10200+8120</f>
        <v>582624.68</v>
      </c>
      <c r="G64" s="15">
        <f>2910+1801+500+822+11150+1749+800+540+1860+2435+427+875+1050+2890+1354+180+450+320</f>
        <v>32113</v>
      </c>
      <c r="H64" s="15">
        <f>840+55+189+247+884+4900+2649+385+250+3395+2572+653+1366+845</f>
        <v>19230</v>
      </c>
      <c r="I64" s="15"/>
    </row>
    <row r="65" spans="1:9" ht="23.25">
      <c r="A65" s="23"/>
      <c r="B65" s="24" t="s">
        <v>71</v>
      </c>
      <c r="C65" s="25"/>
      <c r="D65" s="35"/>
      <c r="E65" s="36">
        <f>SUM(E44:E64)</f>
        <v>5303082.1</v>
      </c>
      <c r="F65" s="27">
        <f>SUM(F44:F64)</f>
        <v>29353484.449999996</v>
      </c>
      <c r="G65" s="27">
        <f>SUM(G44:G64)</f>
        <v>388908</v>
      </c>
      <c r="H65" s="27">
        <f>SUM(H44:H64)</f>
        <v>879197</v>
      </c>
      <c r="I65" s="27"/>
    </row>
    <row r="66" spans="1:9" ht="23.25">
      <c r="A66"/>
      <c r="B66"/>
      <c r="C66"/>
      <c r="D66"/>
      <c r="E66"/>
      <c r="F66"/>
      <c r="G66"/>
      <c r="H66"/>
      <c r="I66"/>
    </row>
    <row r="67" spans="1:9" ht="23.25">
      <c r="A67"/>
      <c r="B67" s="1" t="s">
        <v>72</v>
      </c>
      <c r="C67" s="37"/>
      <c r="D67"/>
      <c r="E67"/>
      <c r="F67"/>
      <c r="G67"/>
      <c r="H67"/>
      <c r="I67"/>
    </row>
    <row r="81" spans="1:9" ht="23.25">
      <c r="A81" s="79" t="s">
        <v>0</v>
      </c>
      <c r="B81" s="79"/>
      <c r="C81" s="79"/>
      <c r="D81" s="79"/>
      <c r="E81" s="79"/>
      <c r="F81" s="79"/>
      <c r="G81" s="79"/>
      <c r="H81" s="79"/>
      <c r="I81" s="79"/>
    </row>
    <row r="82" spans="1:9" ht="23.25">
      <c r="A82" s="79" t="s">
        <v>113</v>
      </c>
      <c r="B82" s="79"/>
      <c r="C82" s="79"/>
      <c r="D82" s="79"/>
      <c r="E82" s="79"/>
      <c r="F82" s="79"/>
      <c r="G82" s="79"/>
      <c r="H82" s="79"/>
      <c r="I82" s="79"/>
    </row>
    <row r="83" spans="1:9" ht="23.25">
      <c r="A83" s="38" t="s">
        <v>2</v>
      </c>
      <c r="B83" s="38" t="s">
        <v>3</v>
      </c>
      <c r="C83" s="38" t="s">
        <v>4</v>
      </c>
      <c r="D83" s="39" t="s">
        <v>5</v>
      </c>
      <c r="E83" s="39" t="s">
        <v>6</v>
      </c>
      <c r="F83" s="40" t="s">
        <v>7</v>
      </c>
      <c r="G83" s="40" t="s">
        <v>8</v>
      </c>
      <c r="H83" s="41" t="s">
        <v>9</v>
      </c>
      <c r="I83" s="42" t="s">
        <v>10</v>
      </c>
    </row>
    <row r="84" spans="1:9" ht="23.25">
      <c r="A84" s="43">
        <v>1</v>
      </c>
      <c r="B84" s="43" t="s">
        <v>17</v>
      </c>
      <c r="C84" s="44" t="s">
        <v>18</v>
      </c>
      <c r="D84" s="45" t="s">
        <v>114</v>
      </c>
      <c r="E84" s="46">
        <v>1498618</v>
      </c>
      <c r="F84" s="47">
        <v>9467683.02</v>
      </c>
      <c r="G84" s="47">
        <v>143690</v>
      </c>
      <c r="H84" s="47">
        <v>672825</v>
      </c>
      <c r="I84" s="47"/>
    </row>
    <row r="85" spans="1:9" ht="23.25">
      <c r="A85" s="43">
        <v>2</v>
      </c>
      <c r="B85" s="43" t="s">
        <v>11</v>
      </c>
      <c r="C85" s="44" t="s">
        <v>12</v>
      </c>
      <c r="D85" s="45" t="s">
        <v>115</v>
      </c>
      <c r="E85" s="46">
        <v>1197000</v>
      </c>
      <c r="F85" s="47">
        <v>5985000</v>
      </c>
      <c r="G85" s="47">
        <v>0</v>
      </c>
      <c r="H85" s="47">
        <v>0</v>
      </c>
      <c r="I85" s="47"/>
    </row>
    <row r="86" spans="1:9" ht="23.25">
      <c r="A86" s="43">
        <v>3</v>
      </c>
      <c r="B86" s="43" t="s">
        <v>14</v>
      </c>
      <c r="C86" s="44" t="s">
        <v>15</v>
      </c>
      <c r="D86" s="45" t="s">
        <v>116</v>
      </c>
      <c r="E86" s="46">
        <v>550950</v>
      </c>
      <c r="F86" s="47">
        <v>2754750</v>
      </c>
      <c r="G86" s="47">
        <v>0</v>
      </c>
      <c r="H86" s="47">
        <v>0</v>
      </c>
      <c r="I86" s="47"/>
    </row>
    <row r="87" spans="1:9" ht="23.25">
      <c r="A87" s="43">
        <v>4</v>
      </c>
      <c r="B87" s="43" t="s">
        <v>117</v>
      </c>
      <c r="C87" s="44" t="s">
        <v>118</v>
      </c>
      <c r="D87" s="45" t="s">
        <v>48</v>
      </c>
      <c r="E87" s="46">
        <v>20000</v>
      </c>
      <c r="F87" s="47">
        <v>2109000</v>
      </c>
      <c r="G87" s="47">
        <v>0</v>
      </c>
      <c r="H87" s="47">
        <v>0</v>
      </c>
      <c r="I87" s="47" t="s">
        <v>38</v>
      </c>
    </row>
    <row r="88" spans="1:9" ht="23.25">
      <c r="A88" s="43">
        <v>5</v>
      </c>
      <c r="B88" s="43" t="s">
        <v>20</v>
      </c>
      <c r="C88" s="44" t="s">
        <v>21</v>
      </c>
      <c r="D88" s="45" t="s">
        <v>119</v>
      </c>
      <c r="E88" s="46">
        <v>154880</v>
      </c>
      <c r="F88" s="47">
        <v>1858560</v>
      </c>
      <c r="G88" s="47">
        <v>0</v>
      </c>
      <c r="H88" s="47">
        <v>0</v>
      </c>
      <c r="I88" s="47"/>
    </row>
    <row r="89" spans="1:9" ht="23.25">
      <c r="A89" s="43">
        <v>6</v>
      </c>
      <c r="B89" s="43" t="s">
        <v>92</v>
      </c>
      <c r="C89" s="44" t="s">
        <v>93</v>
      </c>
      <c r="D89" s="45" t="s">
        <v>120</v>
      </c>
      <c r="E89" s="46">
        <v>172430</v>
      </c>
      <c r="F89" s="47">
        <v>912799</v>
      </c>
      <c r="G89" s="47">
        <v>97534</v>
      </c>
      <c r="H89" s="47">
        <v>0</v>
      </c>
      <c r="I89" s="47"/>
    </row>
    <row r="90" spans="1:9" ht="23.25">
      <c r="A90" s="43">
        <v>7</v>
      </c>
      <c r="B90" s="43" t="s">
        <v>32</v>
      </c>
      <c r="C90" s="44" t="s">
        <v>33</v>
      </c>
      <c r="D90" s="45" t="s">
        <v>121</v>
      </c>
      <c r="E90" s="46">
        <v>720000</v>
      </c>
      <c r="F90" s="47">
        <v>720000</v>
      </c>
      <c r="G90" s="47">
        <v>7200</v>
      </c>
      <c r="H90" s="47">
        <v>50904</v>
      </c>
      <c r="I90" s="47"/>
    </row>
    <row r="91" spans="1:9" ht="23.25">
      <c r="A91" s="43">
        <v>8</v>
      </c>
      <c r="B91" s="43" t="s">
        <v>40</v>
      </c>
      <c r="C91" s="44" t="s">
        <v>91</v>
      </c>
      <c r="D91" s="45" t="s">
        <v>42</v>
      </c>
      <c r="E91" s="46">
        <v>18560</v>
      </c>
      <c r="F91" s="47">
        <v>480971.3</v>
      </c>
      <c r="G91" s="47">
        <v>0</v>
      </c>
      <c r="H91" s="47">
        <v>0</v>
      </c>
      <c r="I91" s="47"/>
    </row>
    <row r="92" spans="1:9" ht="23.25">
      <c r="A92" s="43">
        <v>9</v>
      </c>
      <c r="B92" s="43" t="s">
        <v>97</v>
      </c>
      <c r="C92" s="44" t="s">
        <v>122</v>
      </c>
      <c r="D92" s="45" t="s">
        <v>123</v>
      </c>
      <c r="E92" s="46">
        <v>63360</v>
      </c>
      <c r="F92" s="47">
        <v>444000</v>
      </c>
      <c r="G92" s="47">
        <v>0</v>
      </c>
      <c r="H92" s="47">
        <v>0</v>
      </c>
      <c r="I92" s="47" t="s">
        <v>38</v>
      </c>
    </row>
    <row r="93" spans="1:9" ht="23.25">
      <c r="A93" s="43">
        <v>10</v>
      </c>
      <c r="B93" s="43" t="s">
        <v>124</v>
      </c>
      <c r="C93" s="44" t="s">
        <v>125</v>
      </c>
      <c r="D93" s="45" t="s">
        <v>126</v>
      </c>
      <c r="E93" s="46">
        <v>37430</v>
      </c>
      <c r="F93" s="47">
        <v>419054.49</v>
      </c>
      <c r="G93" s="47">
        <v>18353</v>
      </c>
      <c r="H93" s="47">
        <v>30629</v>
      </c>
      <c r="I93" s="47"/>
    </row>
    <row r="94" spans="1:9" ht="23.25">
      <c r="A94" s="43">
        <v>11</v>
      </c>
      <c r="B94" s="43" t="s">
        <v>127</v>
      </c>
      <c r="C94" s="44" t="s">
        <v>128</v>
      </c>
      <c r="D94" s="45" t="s">
        <v>99</v>
      </c>
      <c r="E94" s="46">
        <v>1400</v>
      </c>
      <c r="F94" s="47">
        <v>403424.87</v>
      </c>
      <c r="G94" s="47">
        <v>0</v>
      </c>
      <c r="H94" s="47">
        <v>0</v>
      </c>
      <c r="I94" s="47" t="s">
        <v>38</v>
      </c>
    </row>
    <row r="95" spans="1:9" ht="23.25">
      <c r="A95" s="43">
        <v>12</v>
      </c>
      <c r="B95" s="43" t="s">
        <v>43</v>
      </c>
      <c r="C95" s="44" t="s">
        <v>95</v>
      </c>
      <c r="D95" s="45" t="s">
        <v>129</v>
      </c>
      <c r="E95" s="46">
        <v>33840</v>
      </c>
      <c r="F95" s="47">
        <v>403220</v>
      </c>
      <c r="G95" s="47">
        <v>961</v>
      </c>
      <c r="H95" s="47">
        <v>331</v>
      </c>
      <c r="I95" s="47"/>
    </row>
    <row r="96" spans="1:9" ht="23.25">
      <c r="A96" s="43">
        <v>13</v>
      </c>
      <c r="B96" s="48" t="s">
        <v>130</v>
      </c>
      <c r="C96" s="49" t="s">
        <v>64</v>
      </c>
      <c r="D96" s="50" t="s">
        <v>131</v>
      </c>
      <c r="E96" s="51">
        <v>56034</v>
      </c>
      <c r="F96" s="52">
        <v>392337.4</v>
      </c>
      <c r="G96" s="52">
        <v>19613</v>
      </c>
      <c r="H96" s="52">
        <v>28840</v>
      </c>
      <c r="I96" s="52"/>
    </row>
    <row r="97" spans="1:9" ht="23.25">
      <c r="A97" s="43">
        <v>14</v>
      </c>
      <c r="B97" s="43" t="s">
        <v>132</v>
      </c>
      <c r="C97" s="44" t="s">
        <v>101</v>
      </c>
      <c r="D97" s="45" t="s">
        <v>133</v>
      </c>
      <c r="E97" s="46">
        <v>51876</v>
      </c>
      <c r="F97" s="47">
        <v>363132</v>
      </c>
      <c r="G97" s="47">
        <v>0</v>
      </c>
      <c r="H97" s="47">
        <v>0</v>
      </c>
      <c r="I97" s="47"/>
    </row>
    <row r="98" spans="1:9" ht="23.25">
      <c r="A98" s="43">
        <v>15</v>
      </c>
      <c r="B98" s="43" t="s">
        <v>134</v>
      </c>
      <c r="C98" s="44" t="s">
        <v>135</v>
      </c>
      <c r="D98" s="45" t="s">
        <v>136</v>
      </c>
      <c r="E98" s="46">
        <v>51300</v>
      </c>
      <c r="F98" s="47">
        <v>359100</v>
      </c>
      <c r="G98" s="47">
        <v>14980</v>
      </c>
      <c r="H98" s="47">
        <v>0</v>
      </c>
      <c r="I98" s="47"/>
    </row>
    <row r="99" spans="1:9" ht="23.25">
      <c r="A99" s="43">
        <v>16</v>
      </c>
      <c r="B99" s="43" t="s">
        <v>23</v>
      </c>
      <c r="C99" s="44" t="s">
        <v>24</v>
      </c>
      <c r="D99" s="45" t="s">
        <v>137</v>
      </c>
      <c r="E99" s="46">
        <v>60000</v>
      </c>
      <c r="F99" s="47">
        <v>300000</v>
      </c>
      <c r="G99" s="47">
        <v>0</v>
      </c>
      <c r="H99" s="47">
        <v>0</v>
      </c>
      <c r="I99" s="47"/>
    </row>
    <row r="100" spans="1:9" ht="23.25">
      <c r="A100" s="43">
        <v>17</v>
      </c>
      <c r="B100" s="43" t="s">
        <v>26</v>
      </c>
      <c r="C100" s="44" t="s">
        <v>27</v>
      </c>
      <c r="D100" s="45" t="s">
        <v>138</v>
      </c>
      <c r="E100" s="46">
        <v>84240</v>
      </c>
      <c r="F100" s="47">
        <v>252720</v>
      </c>
      <c r="G100" s="47">
        <v>12636</v>
      </c>
      <c r="H100" s="47">
        <v>0</v>
      </c>
      <c r="I100" s="47"/>
    </row>
    <row r="101" spans="1:9" ht="23.25">
      <c r="A101" s="38" t="s">
        <v>2</v>
      </c>
      <c r="B101" s="38" t="s">
        <v>3</v>
      </c>
      <c r="C101" s="38" t="s">
        <v>4</v>
      </c>
      <c r="D101" s="39" t="s">
        <v>5</v>
      </c>
      <c r="E101" s="39" t="s">
        <v>6</v>
      </c>
      <c r="F101" s="40" t="s">
        <v>7</v>
      </c>
      <c r="G101" s="40" t="s">
        <v>8</v>
      </c>
      <c r="H101" s="41" t="s">
        <v>9</v>
      </c>
      <c r="I101" s="42" t="s">
        <v>10</v>
      </c>
    </row>
    <row r="102" spans="1:9" ht="23.25">
      <c r="A102" s="53">
        <v>18</v>
      </c>
      <c r="B102" s="53" t="s">
        <v>85</v>
      </c>
      <c r="C102" s="54" t="s">
        <v>86</v>
      </c>
      <c r="D102" s="55" t="s">
        <v>139</v>
      </c>
      <c r="E102" s="56">
        <v>20897</v>
      </c>
      <c r="F102" s="57">
        <v>248432.21</v>
      </c>
      <c r="G102" s="57">
        <v>12421</v>
      </c>
      <c r="H102" s="57">
        <v>18260</v>
      </c>
      <c r="I102" s="57"/>
    </row>
    <row r="103" spans="1:9" ht="23.25">
      <c r="A103" s="43">
        <v>19</v>
      </c>
      <c r="B103" s="43" t="s">
        <v>140</v>
      </c>
      <c r="C103" s="44" t="s">
        <v>141</v>
      </c>
      <c r="D103" s="45" t="s">
        <v>142</v>
      </c>
      <c r="E103" s="46">
        <v>36500</v>
      </c>
      <c r="F103" s="47">
        <v>182500</v>
      </c>
      <c r="G103" s="47">
        <v>0</v>
      </c>
      <c r="H103" s="47">
        <v>0</v>
      </c>
      <c r="I103" s="47"/>
    </row>
    <row r="104" spans="1:9" ht="23.25">
      <c r="A104" s="48">
        <v>20</v>
      </c>
      <c r="B104" s="48" t="s">
        <v>69</v>
      </c>
      <c r="C104" s="58" t="s">
        <v>70</v>
      </c>
      <c r="D104" s="59">
        <f>2+400+48+5930+186+530+42+19+1040+51100+17+4+12+2+50+60+21+343</f>
        <v>59806</v>
      </c>
      <c r="E104" s="51">
        <f>4000+19+1385+6900+400+48+418+37+107.7+330+19+52000+18040+2.5+450+7+20+4+70</f>
        <v>84257.2</v>
      </c>
      <c r="F104" s="52">
        <f>16000+6000+8310+48300+4000+2420+15010+6940+9650+4950+760+39000+127000+3250+1570+1400+2000+450+350</f>
        <v>297360</v>
      </c>
      <c r="G104" s="52">
        <f>400+726+4503+2082+582+1485+228+25400+1300+471+420+400+2325+2493+140</f>
        <v>42955</v>
      </c>
      <c r="H104" s="52">
        <f>221+1373+633+719+70+2732+10668+320+128+168+584</f>
        <v>17616</v>
      </c>
      <c r="I104" s="52"/>
    </row>
    <row r="105" spans="1:9" ht="23.25">
      <c r="A105" s="60"/>
      <c r="B105" s="61" t="s">
        <v>71</v>
      </c>
      <c r="C105" s="62"/>
      <c r="D105" s="63"/>
      <c r="E105" s="64">
        <f>SUM(E84:E104)</f>
        <v>4913572.2</v>
      </c>
      <c r="F105" s="65">
        <f>SUM(F84:F104)</f>
        <v>28354044.29</v>
      </c>
      <c r="G105" s="65">
        <f>SUM(G84:G104)</f>
        <v>370343</v>
      </c>
      <c r="H105" s="65">
        <f>SUM(H84:H104)</f>
        <v>819405</v>
      </c>
      <c r="I105" s="65"/>
    </row>
    <row r="106" spans="1:9" ht="23.25">
      <c r="A106" s="66"/>
      <c r="B106" s="66"/>
      <c r="C106" s="66"/>
      <c r="D106" s="66"/>
      <c r="E106" s="66"/>
      <c r="F106" s="66"/>
      <c r="G106" s="66"/>
      <c r="H106" s="66"/>
      <c r="I106" s="66"/>
    </row>
    <row r="107" spans="1:9" ht="23.25">
      <c r="A107" s="66"/>
      <c r="B107" s="66"/>
      <c r="C107" s="66"/>
      <c r="D107" s="66"/>
      <c r="E107" s="66"/>
      <c r="F107" s="66"/>
      <c r="G107" s="66"/>
      <c r="H107" s="66"/>
      <c r="I107" s="66"/>
    </row>
    <row r="108" spans="1:9" ht="23.25">
      <c r="A108" s="66"/>
      <c r="B108" s="66"/>
      <c r="C108" s="67" t="s">
        <v>72</v>
      </c>
      <c r="D108" s="68"/>
      <c r="E108" s="68"/>
      <c r="F108" s="66"/>
      <c r="G108" s="66"/>
      <c r="H108" s="66"/>
      <c r="I108" s="66"/>
    </row>
    <row r="109" spans="1:9" ht="23.25">
      <c r="A109" s="66"/>
      <c r="B109" s="66"/>
      <c r="C109" s="66"/>
      <c r="D109" s="66"/>
      <c r="E109" s="66"/>
      <c r="F109" s="66"/>
      <c r="G109" s="66"/>
      <c r="H109" s="66"/>
      <c r="I109" s="66"/>
    </row>
    <row r="121" spans="1:9" ht="23.25">
      <c r="A121" s="78" t="s">
        <v>0</v>
      </c>
      <c r="B121" s="78"/>
      <c r="C121" s="78"/>
      <c r="D121" s="78"/>
      <c r="E121" s="78"/>
      <c r="F121" s="78"/>
      <c r="G121" s="78"/>
      <c r="H121" s="78"/>
      <c r="I121" s="78"/>
    </row>
    <row r="122" spans="1:9" ht="23.25">
      <c r="A122" s="78" t="s">
        <v>143</v>
      </c>
      <c r="B122" s="78"/>
      <c r="C122" s="78"/>
      <c r="D122" s="78"/>
      <c r="E122" s="78"/>
      <c r="F122" s="78"/>
      <c r="G122" s="78"/>
      <c r="H122" s="78"/>
      <c r="I122" s="78"/>
    </row>
    <row r="123" spans="1:9" ht="23.25">
      <c r="A123" s="2" t="s">
        <v>2</v>
      </c>
      <c r="B123" s="2" t="s">
        <v>3</v>
      </c>
      <c r="C123" s="2" t="s">
        <v>4</v>
      </c>
      <c r="D123" s="3" t="s">
        <v>144</v>
      </c>
      <c r="E123" s="3" t="s">
        <v>6</v>
      </c>
      <c r="F123" s="4" t="s">
        <v>7</v>
      </c>
      <c r="G123" s="4" t="s">
        <v>8</v>
      </c>
      <c r="H123" s="28" t="s">
        <v>9</v>
      </c>
      <c r="I123" s="5" t="s">
        <v>10</v>
      </c>
    </row>
    <row r="124" spans="1:9" ht="23.25">
      <c r="A124" s="6">
        <v>1</v>
      </c>
      <c r="B124" s="6" t="s">
        <v>140</v>
      </c>
      <c r="C124" s="7" t="s">
        <v>141</v>
      </c>
      <c r="D124" s="8" t="s">
        <v>145</v>
      </c>
      <c r="E124" s="29">
        <v>2016200</v>
      </c>
      <c r="F124" s="10">
        <v>10066000</v>
      </c>
      <c r="G124" s="10">
        <v>0</v>
      </c>
      <c r="H124" s="10">
        <v>0</v>
      </c>
      <c r="I124" s="10"/>
    </row>
    <row r="125" spans="1:9" ht="23.25">
      <c r="A125" s="6">
        <v>2</v>
      </c>
      <c r="B125" s="6" t="s">
        <v>11</v>
      </c>
      <c r="C125" s="7" t="s">
        <v>12</v>
      </c>
      <c r="D125" s="8" t="s">
        <v>146</v>
      </c>
      <c r="E125" s="29">
        <v>1224000</v>
      </c>
      <c r="F125" s="10">
        <v>6120000</v>
      </c>
      <c r="G125" s="10">
        <v>0</v>
      </c>
      <c r="H125" s="10">
        <v>0</v>
      </c>
      <c r="I125" s="10"/>
    </row>
    <row r="126" spans="1:9" ht="23.25">
      <c r="A126" s="6">
        <v>3</v>
      </c>
      <c r="B126" s="6" t="s">
        <v>14</v>
      </c>
      <c r="C126" s="7" t="s">
        <v>15</v>
      </c>
      <c r="D126" s="8" t="s">
        <v>147</v>
      </c>
      <c r="E126" s="29">
        <v>415100</v>
      </c>
      <c r="F126" s="10">
        <v>2075500</v>
      </c>
      <c r="G126" s="10">
        <v>0</v>
      </c>
      <c r="H126" s="10">
        <v>0</v>
      </c>
      <c r="I126" s="10"/>
    </row>
    <row r="127" spans="1:9" ht="23.25">
      <c r="A127" s="6">
        <v>4</v>
      </c>
      <c r="B127" s="6" t="s">
        <v>92</v>
      </c>
      <c r="C127" s="7" t="s">
        <v>93</v>
      </c>
      <c r="D127" s="8" t="s">
        <v>148</v>
      </c>
      <c r="E127" s="29">
        <v>276000</v>
      </c>
      <c r="F127" s="10">
        <v>1492082.47</v>
      </c>
      <c r="G127" s="10">
        <v>149201</v>
      </c>
      <c r="H127" s="10">
        <v>0</v>
      </c>
      <c r="I127" s="10"/>
    </row>
    <row r="128" spans="1:9" ht="23.25">
      <c r="A128" s="6">
        <v>5</v>
      </c>
      <c r="B128" s="6" t="s">
        <v>32</v>
      </c>
      <c r="C128" s="7" t="s">
        <v>33</v>
      </c>
      <c r="D128" s="8" t="s">
        <v>149</v>
      </c>
      <c r="E128" s="29">
        <v>840000</v>
      </c>
      <c r="F128" s="10">
        <v>840000</v>
      </c>
      <c r="G128" s="10">
        <v>8400</v>
      </c>
      <c r="H128" s="10">
        <v>59388</v>
      </c>
      <c r="I128" s="10"/>
    </row>
    <row r="129" spans="1:9" ht="23.25">
      <c r="A129" s="6">
        <v>6</v>
      </c>
      <c r="B129" s="6" t="s">
        <v>100</v>
      </c>
      <c r="C129" s="7" t="s">
        <v>101</v>
      </c>
      <c r="D129" s="8" t="s">
        <v>150</v>
      </c>
      <c r="E129" s="29">
        <v>112500</v>
      </c>
      <c r="F129" s="10">
        <v>787500</v>
      </c>
      <c r="G129" s="10">
        <v>0</v>
      </c>
      <c r="H129" s="10">
        <v>0</v>
      </c>
      <c r="I129" s="10"/>
    </row>
    <row r="130" spans="1:9" ht="23.25">
      <c r="A130" s="6">
        <v>7</v>
      </c>
      <c r="B130" s="6" t="s">
        <v>85</v>
      </c>
      <c r="C130" s="7" t="s">
        <v>86</v>
      </c>
      <c r="D130" s="8" t="s">
        <v>151</v>
      </c>
      <c r="E130" s="29">
        <v>65552</v>
      </c>
      <c r="F130" s="10">
        <v>775207.14</v>
      </c>
      <c r="G130" s="10">
        <v>38760</v>
      </c>
      <c r="H130" s="10">
        <v>56978</v>
      </c>
      <c r="I130" s="10"/>
    </row>
    <row r="131" spans="1:9" ht="23.25">
      <c r="A131" s="6">
        <v>8</v>
      </c>
      <c r="B131" s="6" t="s">
        <v>152</v>
      </c>
      <c r="C131" s="7" t="s">
        <v>153</v>
      </c>
      <c r="D131" s="8" t="s">
        <v>154</v>
      </c>
      <c r="E131" s="29">
        <v>60600</v>
      </c>
      <c r="F131" s="10">
        <v>727200</v>
      </c>
      <c r="G131" s="10">
        <v>0</v>
      </c>
      <c r="H131" s="10">
        <v>0</v>
      </c>
      <c r="I131" s="10"/>
    </row>
    <row r="132" spans="1:9" ht="23.25">
      <c r="A132" s="6">
        <v>9</v>
      </c>
      <c r="B132" s="6" t="s">
        <v>155</v>
      </c>
      <c r="C132" s="7" t="s">
        <v>21</v>
      </c>
      <c r="D132" s="8" t="s">
        <v>156</v>
      </c>
      <c r="E132" s="29">
        <v>47160</v>
      </c>
      <c r="F132" s="10">
        <v>565920</v>
      </c>
      <c r="G132" s="10">
        <v>0</v>
      </c>
      <c r="H132" s="10">
        <v>0</v>
      </c>
      <c r="I132" s="10"/>
    </row>
    <row r="133" spans="1:9" ht="23.25">
      <c r="A133" s="6">
        <v>10</v>
      </c>
      <c r="B133" s="6" t="s">
        <v>157</v>
      </c>
      <c r="C133" s="7" t="s">
        <v>158</v>
      </c>
      <c r="D133" s="8" t="s">
        <v>99</v>
      </c>
      <c r="E133" s="29">
        <v>18900</v>
      </c>
      <c r="F133" s="10">
        <v>555000</v>
      </c>
      <c r="G133" s="10">
        <v>0</v>
      </c>
      <c r="H133" s="10">
        <v>0</v>
      </c>
      <c r="I133" s="10" t="s">
        <v>38</v>
      </c>
    </row>
    <row r="134" spans="1:9" ht="23.25">
      <c r="A134" s="6">
        <v>11</v>
      </c>
      <c r="B134" s="6" t="s">
        <v>159</v>
      </c>
      <c r="C134" s="7" t="s">
        <v>160</v>
      </c>
      <c r="D134" s="8" t="s">
        <v>161</v>
      </c>
      <c r="E134" s="29">
        <v>70857</v>
      </c>
      <c r="F134" s="10">
        <v>523829.41</v>
      </c>
      <c r="G134" s="10">
        <v>5236</v>
      </c>
      <c r="H134" s="10">
        <v>37037</v>
      </c>
      <c r="I134" s="10"/>
    </row>
    <row r="135" spans="1:9" ht="23.25">
      <c r="A135" s="6">
        <v>12</v>
      </c>
      <c r="B135" s="6" t="s">
        <v>134</v>
      </c>
      <c r="C135" s="7" t="s">
        <v>135</v>
      </c>
      <c r="D135" s="8" t="s">
        <v>162</v>
      </c>
      <c r="E135" s="29">
        <v>63100</v>
      </c>
      <c r="F135" s="10">
        <v>441700</v>
      </c>
      <c r="G135" s="10">
        <v>0</v>
      </c>
      <c r="H135" s="10">
        <v>0</v>
      </c>
      <c r="I135" s="10"/>
    </row>
    <row r="136" spans="1:9" ht="23.25">
      <c r="A136" s="6">
        <v>13</v>
      </c>
      <c r="B136" s="6" t="s">
        <v>63</v>
      </c>
      <c r="C136" s="7" t="s">
        <v>78</v>
      </c>
      <c r="D136" s="8" t="s">
        <v>163</v>
      </c>
      <c r="E136" s="29">
        <v>46163</v>
      </c>
      <c r="F136" s="10">
        <v>385693.18</v>
      </c>
      <c r="G136" s="10">
        <v>19282</v>
      </c>
      <c r="H136" s="10">
        <v>28352</v>
      </c>
      <c r="I136" s="15"/>
    </row>
    <row r="137" spans="1:9" ht="23.25">
      <c r="A137" s="6">
        <v>14</v>
      </c>
      <c r="B137" s="6" t="s">
        <v>51</v>
      </c>
      <c r="C137" s="7" t="s">
        <v>52</v>
      </c>
      <c r="D137" s="8" t="s">
        <v>164</v>
      </c>
      <c r="E137" s="29">
        <v>71550</v>
      </c>
      <c r="F137" s="10">
        <v>357750</v>
      </c>
      <c r="G137" s="10">
        <v>17887</v>
      </c>
      <c r="H137" s="10">
        <v>0</v>
      </c>
      <c r="I137" s="10"/>
    </row>
    <row r="138" spans="1:9" ht="23.25">
      <c r="A138" s="6">
        <v>15</v>
      </c>
      <c r="B138" s="6" t="s">
        <v>165</v>
      </c>
      <c r="C138" s="7" t="s">
        <v>166</v>
      </c>
      <c r="D138" s="8" t="s">
        <v>167</v>
      </c>
      <c r="E138" s="29">
        <v>64965</v>
      </c>
      <c r="F138" s="10">
        <v>322420.97</v>
      </c>
      <c r="G138" s="10">
        <v>16120</v>
      </c>
      <c r="H138" s="10">
        <v>23700</v>
      </c>
      <c r="I138" s="10"/>
    </row>
    <row r="139" spans="1:9" ht="23.25">
      <c r="A139" s="6">
        <v>16</v>
      </c>
      <c r="B139" s="6" t="s">
        <v>168</v>
      </c>
      <c r="C139" s="7" t="s">
        <v>169</v>
      </c>
      <c r="D139" s="8" t="s">
        <v>170</v>
      </c>
      <c r="E139" s="29">
        <v>45451</v>
      </c>
      <c r="F139" s="10">
        <v>273361.27</v>
      </c>
      <c r="G139" s="10">
        <v>13666</v>
      </c>
      <c r="H139" s="10">
        <v>20095</v>
      </c>
      <c r="I139" s="10"/>
    </row>
    <row r="140" spans="1:9" ht="23.25">
      <c r="A140" s="6">
        <v>17</v>
      </c>
      <c r="B140" s="6" t="s">
        <v>171</v>
      </c>
      <c r="C140" s="7" t="s">
        <v>172</v>
      </c>
      <c r="D140" s="8" t="s">
        <v>173</v>
      </c>
      <c r="E140" s="29">
        <v>37500</v>
      </c>
      <c r="F140" s="10">
        <v>263420.47</v>
      </c>
      <c r="G140" s="10">
        <v>2634</v>
      </c>
      <c r="H140" s="10">
        <v>18624</v>
      </c>
      <c r="I140" s="10"/>
    </row>
    <row r="141" spans="1:9" ht="23.25">
      <c r="A141" s="2" t="s">
        <v>2</v>
      </c>
      <c r="B141" s="2" t="s">
        <v>3</v>
      </c>
      <c r="C141" s="2" t="s">
        <v>4</v>
      </c>
      <c r="D141" s="3" t="s">
        <v>5</v>
      </c>
      <c r="E141" s="3" t="s">
        <v>6</v>
      </c>
      <c r="F141" s="4" t="s">
        <v>7</v>
      </c>
      <c r="G141" s="4" t="s">
        <v>8</v>
      </c>
      <c r="H141" s="28" t="s">
        <v>9</v>
      </c>
      <c r="I141" s="5" t="s">
        <v>10</v>
      </c>
    </row>
    <row r="142" spans="1:9" ht="23.25">
      <c r="A142" s="19">
        <v>18</v>
      </c>
      <c r="B142" s="6" t="s">
        <v>174</v>
      </c>
      <c r="C142" s="7" t="s">
        <v>91</v>
      </c>
      <c r="D142" s="8" t="s">
        <v>175</v>
      </c>
      <c r="E142" s="29">
        <v>9280</v>
      </c>
      <c r="F142" s="10">
        <v>239219.75</v>
      </c>
      <c r="G142" s="10">
        <v>0</v>
      </c>
      <c r="H142" s="10">
        <v>0</v>
      </c>
      <c r="I142" s="20"/>
    </row>
    <row r="143" spans="1:9" ht="23.25">
      <c r="A143" s="6">
        <v>19</v>
      </c>
      <c r="B143" s="11" t="s">
        <v>97</v>
      </c>
      <c r="C143" s="21" t="s">
        <v>176</v>
      </c>
      <c r="D143" s="34" t="s">
        <v>99</v>
      </c>
      <c r="E143" s="30">
        <v>37460</v>
      </c>
      <c r="F143" s="15">
        <v>222000</v>
      </c>
      <c r="G143" s="15">
        <v>0</v>
      </c>
      <c r="H143" s="15">
        <v>0</v>
      </c>
      <c r="I143" s="10" t="s">
        <v>38</v>
      </c>
    </row>
    <row r="144" spans="1:9" ht="23.25">
      <c r="A144" s="11">
        <v>20</v>
      </c>
      <c r="B144" s="11" t="s">
        <v>177</v>
      </c>
      <c r="C144" s="21" t="s">
        <v>178</v>
      </c>
      <c r="D144" s="34" t="s">
        <v>179</v>
      </c>
      <c r="E144" s="30">
        <v>17432</v>
      </c>
      <c r="F144" s="15">
        <v>175992.69</v>
      </c>
      <c r="G144" s="15">
        <v>0</v>
      </c>
      <c r="H144" s="15">
        <v>12320</v>
      </c>
      <c r="I144" s="15"/>
    </row>
    <row r="145" spans="1:9" ht="23.25">
      <c r="A145" s="69">
        <v>21</v>
      </c>
      <c r="B145" s="6" t="s">
        <v>69</v>
      </c>
      <c r="C145" s="70" t="s">
        <v>180</v>
      </c>
      <c r="D145" s="22">
        <v>175870</v>
      </c>
      <c r="E145" s="29">
        <v>202979</v>
      </c>
      <c r="F145" s="10">
        <v>607791.32</v>
      </c>
      <c r="G145" s="10">
        <v>66564</v>
      </c>
      <c r="H145" s="10">
        <v>39830</v>
      </c>
      <c r="I145" s="15"/>
    </row>
    <row r="146" spans="1:9" ht="23.25">
      <c r="A146" s="23"/>
      <c r="B146" s="24" t="s">
        <v>71</v>
      </c>
      <c r="C146" s="25"/>
      <c r="D146" s="35"/>
      <c r="E146" s="36">
        <f>SUM(E124:E145)</f>
        <v>5742749</v>
      </c>
      <c r="F146" s="27">
        <f>SUM(F124:F145)</f>
        <v>27817588.669999998</v>
      </c>
      <c r="G146" s="27">
        <f>SUM(G124:G145)</f>
        <v>337750</v>
      </c>
      <c r="H146" s="27">
        <f>SUM(H124:H145)</f>
        <v>296324</v>
      </c>
      <c r="I146" s="27"/>
    </row>
    <row r="147" spans="1:9" ht="23.25">
      <c r="A147"/>
      <c r="B147"/>
      <c r="C147"/>
      <c r="D147" s="71"/>
      <c r="E147"/>
      <c r="F147"/>
      <c r="G147"/>
      <c r="H147"/>
      <c r="I147"/>
    </row>
    <row r="148" spans="1:9" ht="23.25">
      <c r="A148"/>
      <c r="B148"/>
      <c r="C148"/>
      <c r="D148" s="71"/>
      <c r="E148"/>
      <c r="F148"/>
      <c r="G148"/>
      <c r="H148"/>
      <c r="I148"/>
    </row>
    <row r="149" spans="1:9" ht="23.25">
      <c r="A149"/>
      <c r="B149"/>
      <c r="C149"/>
      <c r="D149" s="71"/>
      <c r="E149"/>
      <c r="F149"/>
      <c r="G149"/>
      <c r="H149"/>
      <c r="I149"/>
    </row>
    <row r="150" spans="1:9" ht="23.25">
      <c r="A150"/>
      <c r="B150"/>
      <c r="C150"/>
      <c r="D150" s="71"/>
      <c r="E150"/>
      <c r="F150"/>
      <c r="G150"/>
      <c r="H150"/>
      <c r="I150"/>
    </row>
    <row r="151" spans="1:9" ht="23.25">
      <c r="A151"/>
      <c r="B151"/>
      <c r="C151" s="1" t="s">
        <v>181</v>
      </c>
      <c r="D151" s="71"/>
      <c r="E151"/>
      <c r="F151"/>
      <c r="G151"/>
      <c r="H151"/>
      <c r="I151"/>
    </row>
    <row r="161" spans="1:9" ht="23.25">
      <c r="A161" s="78" t="s">
        <v>0</v>
      </c>
      <c r="B161" s="78"/>
      <c r="C161" s="78"/>
      <c r="D161" s="78"/>
      <c r="E161" s="78"/>
      <c r="F161" s="78"/>
      <c r="G161" s="78"/>
      <c r="H161" s="78"/>
      <c r="I161" s="78"/>
    </row>
    <row r="162" spans="1:9" ht="23.25">
      <c r="A162" s="78" t="s">
        <v>182</v>
      </c>
      <c r="B162" s="78"/>
      <c r="C162" s="78"/>
      <c r="D162" s="78"/>
      <c r="E162" s="78"/>
      <c r="F162" s="78"/>
      <c r="G162" s="78"/>
      <c r="H162" s="78"/>
      <c r="I162" s="78"/>
    </row>
    <row r="163" spans="1:9" ht="23.25">
      <c r="A163" s="2" t="s">
        <v>2</v>
      </c>
      <c r="B163" s="2" t="s">
        <v>3</v>
      </c>
      <c r="C163" s="2" t="s">
        <v>4</v>
      </c>
      <c r="D163" s="3" t="s">
        <v>5</v>
      </c>
      <c r="E163" s="3" t="s">
        <v>74</v>
      </c>
      <c r="F163" s="4" t="s">
        <v>7</v>
      </c>
      <c r="G163" s="4" t="s">
        <v>8</v>
      </c>
      <c r="H163" s="28" t="s">
        <v>9</v>
      </c>
      <c r="I163" s="5" t="s">
        <v>10</v>
      </c>
    </row>
    <row r="164" spans="1:9" ht="23.25">
      <c r="A164" s="6">
        <v>1</v>
      </c>
      <c r="B164" s="6" t="s">
        <v>17</v>
      </c>
      <c r="C164" s="7" t="s">
        <v>18</v>
      </c>
      <c r="D164" s="22" t="s">
        <v>183</v>
      </c>
      <c r="E164" s="8">
        <v>1250461</v>
      </c>
      <c r="F164" s="10">
        <v>7383029.91</v>
      </c>
      <c r="G164" s="10">
        <v>119206</v>
      </c>
      <c r="H164" s="10">
        <v>525179</v>
      </c>
      <c r="I164" s="10"/>
    </row>
    <row r="165" spans="1:9" ht="23.25">
      <c r="A165" s="6">
        <v>2</v>
      </c>
      <c r="B165" s="6" t="s">
        <v>11</v>
      </c>
      <c r="C165" s="7" t="s">
        <v>12</v>
      </c>
      <c r="D165" s="22" t="s">
        <v>184</v>
      </c>
      <c r="E165" s="8">
        <v>1234600</v>
      </c>
      <c r="F165" s="10">
        <v>6173000</v>
      </c>
      <c r="G165" s="10">
        <v>0</v>
      </c>
      <c r="H165" s="10">
        <v>0</v>
      </c>
      <c r="I165" s="10"/>
    </row>
    <row r="166" spans="1:9" ht="23.25">
      <c r="A166" s="6">
        <v>3</v>
      </c>
      <c r="B166" s="6" t="s">
        <v>140</v>
      </c>
      <c r="C166" s="7" t="s">
        <v>141</v>
      </c>
      <c r="D166" s="22" t="s">
        <v>185</v>
      </c>
      <c r="E166" s="8">
        <v>1101100</v>
      </c>
      <c r="F166" s="10">
        <v>5505500</v>
      </c>
      <c r="G166" s="10">
        <v>0</v>
      </c>
      <c r="H166" s="10">
        <v>0</v>
      </c>
      <c r="I166" s="10"/>
    </row>
    <row r="167" spans="1:9" ht="23.25">
      <c r="A167" s="6">
        <v>4</v>
      </c>
      <c r="B167" s="6" t="s">
        <v>85</v>
      </c>
      <c r="C167" s="7" t="s">
        <v>86</v>
      </c>
      <c r="D167" s="22" t="s">
        <v>186</v>
      </c>
      <c r="E167" s="8">
        <v>179821</v>
      </c>
      <c r="F167" s="10">
        <v>2527174.49</v>
      </c>
      <c r="G167" s="10">
        <v>126352</v>
      </c>
      <c r="H167" s="10">
        <v>185753</v>
      </c>
      <c r="I167" s="10"/>
    </row>
    <row r="168" spans="1:9" ht="23.25">
      <c r="A168" s="6">
        <v>5</v>
      </c>
      <c r="B168" s="6" t="s">
        <v>177</v>
      </c>
      <c r="C168" s="7" t="s">
        <v>125</v>
      </c>
      <c r="D168" s="22" t="s">
        <v>187</v>
      </c>
      <c r="E168" s="8">
        <v>106463</v>
      </c>
      <c r="F168" s="10">
        <v>1545535.12</v>
      </c>
      <c r="G168" s="10">
        <v>0</v>
      </c>
      <c r="H168" s="10">
        <v>108200</v>
      </c>
      <c r="I168" s="10"/>
    </row>
    <row r="169" spans="1:9" ht="23.25">
      <c r="A169" s="6">
        <v>6</v>
      </c>
      <c r="B169" s="6" t="s">
        <v>188</v>
      </c>
      <c r="C169" s="7" t="s">
        <v>189</v>
      </c>
      <c r="D169" s="22" t="s">
        <v>190</v>
      </c>
      <c r="E169" s="8">
        <v>299206</v>
      </c>
      <c r="F169" s="10">
        <v>1451603.58</v>
      </c>
      <c r="G169" s="10">
        <v>162117</v>
      </c>
      <c r="H169" s="10">
        <v>0</v>
      </c>
      <c r="I169" s="10"/>
    </row>
    <row r="170" spans="1:9" ht="23.25">
      <c r="A170" s="6">
        <v>7</v>
      </c>
      <c r="B170" s="6" t="s">
        <v>152</v>
      </c>
      <c r="C170" s="7" t="s">
        <v>153</v>
      </c>
      <c r="D170" s="22" t="s">
        <v>191</v>
      </c>
      <c r="E170" s="8">
        <v>109000</v>
      </c>
      <c r="F170" s="10">
        <v>1308000</v>
      </c>
      <c r="G170" s="10">
        <v>0</v>
      </c>
      <c r="H170" s="10">
        <v>0</v>
      </c>
      <c r="I170" s="10"/>
    </row>
    <row r="171" spans="1:9" ht="23.25">
      <c r="A171" s="6">
        <v>8</v>
      </c>
      <c r="B171" s="6" t="s">
        <v>14</v>
      </c>
      <c r="C171" s="7" t="s">
        <v>15</v>
      </c>
      <c r="D171" s="22" t="s">
        <v>192</v>
      </c>
      <c r="E171" s="8">
        <v>249400</v>
      </c>
      <c r="F171" s="10">
        <v>1247000</v>
      </c>
      <c r="G171" s="10">
        <v>0</v>
      </c>
      <c r="H171" s="10">
        <v>0</v>
      </c>
      <c r="I171" s="10"/>
    </row>
    <row r="172" spans="1:9" ht="23.25">
      <c r="A172" s="6">
        <v>9</v>
      </c>
      <c r="B172" s="6" t="s">
        <v>100</v>
      </c>
      <c r="C172" s="7" t="s">
        <v>101</v>
      </c>
      <c r="D172" s="22" t="s">
        <v>193</v>
      </c>
      <c r="E172" s="8">
        <v>112800</v>
      </c>
      <c r="F172" s="10">
        <v>789600</v>
      </c>
      <c r="G172" s="10">
        <v>0</v>
      </c>
      <c r="H172" s="10">
        <v>0</v>
      </c>
      <c r="I172" s="10"/>
    </row>
    <row r="173" spans="1:9" ht="23.25">
      <c r="A173" s="6">
        <v>10</v>
      </c>
      <c r="B173" s="6" t="s">
        <v>32</v>
      </c>
      <c r="C173" s="7" t="s">
        <v>33</v>
      </c>
      <c r="D173" s="22" t="s">
        <v>194</v>
      </c>
      <c r="E173" s="8">
        <v>630000</v>
      </c>
      <c r="F173" s="10">
        <v>630000</v>
      </c>
      <c r="G173" s="10">
        <v>6300</v>
      </c>
      <c r="H173" s="10">
        <v>44541</v>
      </c>
      <c r="I173" s="10"/>
    </row>
    <row r="174" spans="1:9" ht="23.25">
      <c r="A174" s="6">
        <v>11</v>
      </c>
      <c r="B174" s="6" t="s">
        <v>174</v>
      </c>
      <c r="C174" s="12" t="s">
        <v>41</v>
      </c>
      <c r="D174" s="34" t="s">
        <v>42</v>
      </c>
      <c r="E174" s="13">
        <v>18560</v>
      </c>
      <c r="F174" s="15">
        <v>470662.82</v>
      </c>
      <c r="G174" s="15">
        <v>0</v>
      </c>
      <c r="H174" s="15">
        <v>0</v>
      </c>
      <c r="I174" s="15"/>
    </row>
    <row r="175" spans="1:9" ht="23.25">
      <c r="A175" s="6">
        <v>12</v>
      </c>
      <c r="B175" s="6" t="s">
        <v>23</v>
      </c>
      <c r="C175" s="7" t="s">
        <v>24</v>
      </c>
      <c r="D175" s="22" t="s">
        <v>195</v>
      </c>
      <c r="E175" s="8">
        <v>81000</v>
      </c>
      <c r="F175" s="10">
        <v>405000</v>
      </c>
      <c r="G175" s="10">
        <v>0</v>
      </c>
      <c r="H175" s="10">
        <v>0</v>
      </c>
      <c r="I175" s="10"/>
    </row>
    <row r="176" spans="1:9" ht="23.25">
      <c r="A176" s="6">
        <v>13</v>
      </c>
      <c r="B176" s="11" t="s">
        <v>130</v>
      </c>
      <c r="C176" s="7" t="s">
        <v>64</v>
      </c>
      <c r="D176" s="22" t="s">
        <v>196</v>
      </c>
      <c r="E176" s="8">
        <v>41173</v>
      </c>
      <c r="F176" s="10">
        <v>347892.05</v>
      </c>
      <c r="G176" s="10">
        <v>17386</v>
      </c>
      <c r="H176" s="10">
        <v>25579</v>
      </c>
      <c r="I176" s="15"/>
    </row>
    <row r="177" spans="1:9" ht="23.25">
      <c r="A177" s="6">
        <v>14</v>
      </c>
      <c r="B177" s="6" t="s">
        <v>197</v>
      </c>
      <c r="C177" s="7" t="s">
        <v>198</v>
      </c>
      <c r="D177" s="22" t="s">
        <v>199</v>
      </c>
      <c r="E177" s="8">
        <v>12903</v>
      </c>
      <c r="F177" s="10">
        <v>300217.07</v>
      </c>
      <c r="G177" s="10">
        <v>15010</v>
      </c>
      <c r="H177" s="10">
        <v>22066</v>
      </c>
      <c r="I177" s="10"/>
    </row>
    <row r="178" spans="1:9" ht="23.25">
      <c r="A178" s="6">
        <v>15</v>
      </c>
      <c r="B178" s="6" t="s">
        <v>54</v>
      </c>
      <c r="C178" s="7" t="s">
        <v>55</v>
      </c>
      <c r="D178" s="22" t="s">
        <v>200</v>
      </c>
      <c r="E178" s="8">
        <v>28712</v>
      </c>
      <c r="F178" s="10">
        <v>202000</v>
      </c>
      <c r="G178" s="10">
        <v>40400</v>
      </c>
      <c r="H178" s="10">
        <v>16969</v>
      </c>
      <c r="I178" s="10"/>
    </row>
    <row r="179" spans="1:9" ht="23.25">
      <c r="A179" s="6">
        <v>16</v>
      </c>
      <c r="B179" s="6" t="s">
        <v>201</v>
      </c>
      <c r="C179" s="31" t="s">
        <v>202</v>
      </c>
      <c r="D179" s="72" t="s">
        <v>203</v>
      </c>
      <c r="E179" s="32">
        <v>4060</v>
      </c>
      <c r="F179" s="20">
        <v>164140.33</v>
      </c>
      <c r="G179" s="20">
        <v>0</v>
      </c>
      <c r="H179" s="20">
        <v>0</v>
      </c>
      <c r="I179" s="20" t="s">
        <v>38</v>
      </c>
    </row>
    <row r="180" spans="1:9" ht="23.25">
      <c r="A180" s="6">
        <v>17</v>
      </c>
      <c r="B180" s="6" t="s">
        <v>60</v>
      </c>
      <c r="C180" s="7" t="s">
        <v>61</v>
      </c>
      <c r="D180" s="22" t="s">
        <v>204</v>
      </c>
      <c r="E180" s="8">
        <v>178400</v>
      </c>
      <c r="F180" s="10">
        <v>133800</v>
      </c>
      <c r="G180" s="10">
        <v>0</v>
      </c>
      <c r="H180" s="10">
        <v>9371</v>
      </c>
      <c r="I180" s="10"/>
    </row>
    <row r="181" spans="1:9" ht="23.25">
      <c r="A181" s="2" t="s">
        <v>2</v>
      </c>
      <c r="B181" s="2" t="s">
        <v>3</v>
      </c>
      <c r="C181" s="2" t="s">
        <v>4</v>
      </c>
      <c r="D181" s="3" t="s">
        <v>5</v>
      </c>
      <c r="E181" s="3" t="s">
        <v>74</v>
      </c>
      <c r="F181" s="4" t="s">
        <v>7</v>
      </c>
      <c r="G181" s="4" t="s">
        <v>8</v>
      </c>
      <c r="H181" s="28" t="s">
        <v>9</v>
      </c>
      <c r="I181" s="5" t="s">
        <v>10</v>
      </c>
    </row>
    <row r="182" spans="1:9" ht="23.25">
      <c r="A182" s="19">
        <v>18</v>
      </c>
      <c r="B182" s="19" t="s">
        <v>134</v>
      </c>
      <c r="C182" s="31" t="s">
        <v>135</v>
      </c>
      <c r="D182" s="72" t="s">
        <v>205</v>
      </c>
      <c r="E182" s="32">
        <v>17000</v>
      </c>
      <c r="F182" s="20">
        <v>119000</v>
      </c>
      <c r="G182" s="20">
        <v>0</v>
      </c>
      <c r="H182" s="20">
        <v>0</v>
      </c>
      <c r="I182" s="20"/>
    </row>
    <row r="183" spans="1:9" ht="23.25">
      <c r="A183" s="6">
        <v>19</v>
      </c>
      <c r="B183" s="6" t="s">
        <v>51</v>
      </c>
      <c r="C183" s="7" t="s">
        <v>52</v>
      </c>
      <c r="D183" s="22" t="s">
        <v>206</v>
      </c>
      <c r="E183" s="8">
        <v>8700</v>
      </c>
      <c r="F183" s="10">
        <v>43500</v>
      </c>
      <c r="G183" s="10">
        <v>1675</v>
      </c>
      <c r="H183" s="10">
        <v>0</v>
      </c>
      <c r="I183" s="10"/>
    </row>
    <row r="184" spans="1:9" ht="23.25">
      <c r="A184" s="11">
        <v>20</v>
      </c>
      <c r="B184" s="11" t="s">
        <v>69</v>
      </c>
      <c r="C184" s="21" t="s">
        <v>180</v>
      </c>
      <c r="D184" s="34">
        <f>1800+909+15195+130+44+40+1+25+6+110+1+58+4067+200+2</f>
        <v>22588</v>
      </c>
      <c r="E184" s="34">
        <f>3360+459+691+26+340+40+50+100+2+33+495+18+3205+100+8000</f>
        <v>16919</v>
      </c>
      <c r="F184" s="15">
        <f>18000+9600+25242+3750+5100+800+33238.9+5000+600+550+2970+6550+30715+2000+10500</f>
        <v>154615.9</v>
      </c>
      <c r="G184" s="15">
        <f>1800+2880+7572+1125+1530+240+250+240+330+891+2620+1535+600</f>
        <v>21613</v>
      </c>
      <c r="H184" s="15">
        <f>1386+876+2302+342+73+368+59+62+644+221+735</f>
        <v>7068</v>
      </c>
      <c r="I184" s="15"/>
    </row>
    <row r="185" spans="1:9" ht="23.25">
      <c r="A185" s="23"/>
      <c r="B185" s="24" t="s">
        <v>71</v>
      </c>
      <c r="C185" s="25"/>
      <c r="D185" s="35"/>
      <c r="E185" s="36">
        <f>SUM(E164:E184)</f>
        <v>5680278</v>
      </c>
      <c r="F185" s="27">
        <f>SUM(F164:F184)</f>
        <v>30901271.27</v>
      </c>
      <c r="G185" s="27">
        <f>SUM(G164:G184)</f>
        <v>510059</v>
      </c>
      <c r="H185" s="27">
        <f>SUM(H164:H184)</f>
        <v>944726</v>
      </c>
      <c r="I185" s="27"/>
    </row>
    <row r="186" spans="1:9" ht="23.25">
      <c r="A186"/>
      <c r="B186"/>
      <c r="C186"/>
      <c r="D186"/>
      <c r="E186"/>
      <c r="F186"/>
      <c r="G186"/>
      <c r="H186"/>
      <c r="I186"/>
    </row>
    <row r="187" spans="1:9" ht="23.25">
      <c r="A187"/>
      <c r="B187"/>
      <c r="C187"/>
      <c r="D187"/>
      <c r="E187"/>
      <c r="F187"/>
      <c r="G187"/>
      <c r="H187"/>
      <c r="I187"/>
    </row>
    <row r="188" spans="1:9" ht="23.25">
      <c r="A188"/>
      <c r="B188"/>
      <c r="C188" s="1" t="s">
        <v>72</v>
      </c>
      <c r="D188"/>
      <c r="E188"/>
      <c r="F188"/>
      <c r="G188"/>
      <c r="H188"/>
      <c r="I188"/>
    </row>
    <row r="189" spans="1:9" ht="23.25">
      <c r="A189"/>
      <c r="B189"/>
      <c r="C189"/>
      <c r="D189"/>
      <c r="E189"/>
      <c r="F189"/>
      <c r="G189"/>
      <c r="H189"/>
      <c r="I189"/>
    </row>
    <row r="190" spans="1:9" ht="23.25">
      <c r="A190"/>
      <c r="B190"/>
      <c r="C190"/>
      <c r="D190"/>
      <c r="E190"/>
      <c r="F190"/>
      <c r="G190"/>
      <c r="H190"/>
      <c r="I190"/>
    </row>
    <row r="201" spans="1:9" ht="23.25">
      <c r="A201" s="78" t="s">
        <v>0</v>
      </c>
      <c r="B201" s="78"/>
      <c r="C201" s="78"/>
      <c r="D201" s="78"/>
      <c r="E201" s="78"/>
      <c r="F201" s="78"/>
      <c r="G201" s="78"/>
      <c r="H201" s="78"/>
      <c r="I201" s="78"/>
    </row>
    <row r="202" spans="1:9" ht="23.25">
      <c r="A202" s="78" t="s">
        <v>207</v>
      </c>
      <c r="B202" s="78"/>
      <c r="C202" s="78"/>
      <c r="D202" s="78"/>
      <c r="E202" s="78"/>
      <c r="F202" s="78"/>
      <c r="G202" s="78"/>
      <c r="H202" s="78"/>
      <c r="I202" s="78"/>
    </row>
    <row r="203" spans="1:9" ht="23.25">
      <c r="A203" s="2" t="s">
        <v>2</v>
      </c>
      <c r="B203" s="2" t="s">
        <v>3</v>
      </c>
      <c r="C203" s="2" t="s">
        <v>4</v>
      </c>
      <c r="D203" s="3" t="s">
        <v>6</v>
      </c>
      <c r="E203" s="3" t="s">
        <v>5</v>
      </c>
      <c r="F203" s="4" t="s">
        <v>7</v>
      </c>
      <c r="G203" s="4" t="s">
        <v>8</v>
      </c>
      <c r="H203" s="28" t="s">
        <v>9</v>
      </c>
      <c r="I203" s="5" t="s">
        <v>10</v>
      </c>
    </row>
    <row r="204" spans="1:9" ht="23.25">
      <c r="A204" s="6">
        <v>1</v>
      </c>
      <c r="B204" s="6" t="s">
        <v>11</v>
      </c>
      <c r="C204" s="7" t="s">
        <v>12</v>
      </c>
      <c r="D204" s="10">
        <v>1316800</v>
      </c>
      <c r="E204" s="8" t="s">
        <v>208</v>
      </c>
      <c r="F204" s="10">
        <v>6584000</v>
      </c>
      <c r="G204" s="10">
        <v>0</v>
      </c>
      <c r="H204" s="10">
        <v>0</v>
      </c>
      <c r="I204" s="10"/>
    </row>
    <row r="205" spans="1:9" ht="23.25">
      <c r="A205" s="6">
        <v>2</v>
      </c>
      <c r="B205" s="6" t="s">
        <v>209</v>
      </c>
      <c r="C205" s="73" t="s">
        <v>210</v>
      </c>
      <c r="D205" s="10">
        <v>224.2</v>
      </c>
      <c r="E205" s="8" t="s">
        <v>211</v>
      </c>
      <c r="F205" s="10">
        <v>5783074.47</v>
      </c>
      <c r="G205" s="10">
        <v>0</v>
      </c>
      <c r="H205" s="10">
        <v>0</v>
      </c>
      <c r="I205" s="10" t="s">
        <v>38</v>
      </c>
    </row>
    <row r="206" spans="1:9" ht="23.25">
      <c r="A206" s="6">
        <v>3</v>
      </c>
      <c r="B206" s="6" t="s">
        <v>17</v>
      </c>
      <c r="C206" s="7" t="s">
        <v>18</v>
      </c>
      <c r="D206" s="10">
        <v>664097</v>
      </c>
      <c r="E206" s="8" t="s">
        <v>212</v>
      </c>
      <c r="F206" s="10">
        <v>3853055.85</v>
      </c>
      <c r="G206" s="10">
        <v>48673</v>
      </c>
      <c r="H206" s="10">
        <v>273132</v>
      </c>
      <c r="I206" s="10"/>
    </row>
    <row r="207" spans="1:9" ht="23.25">
      <c r="A207" s="6">
        <v>4</v>
      </c>
      <c r="B207" s="6" t="s">
        <v>197</v>
      </c>
      <c r="C207" s="7" t="s">
        <v>198</v>
      </c>
      <c r="D207" s="10">
        <v>158905</v>
      </c>
      <c r="E207" s="8" t="s">
        <v>213</v>
      </c>
      <c r="F207" s="10">
        <v>1816515.36</v>
      </c>
      <c r="G207" s="10">
        <v>90825</v>
      </c>
      <c r="H207" s="10">
        <v>133514</v>
      </c>
      <c r="I207" s="10"/>
    </row>
    <row r="208" spans="1:9" ht="23.25">
      <c r="A208" s="6">
        <v>5</v>
      </c>
      <c r="B208" s="6" t="s">
        <v>188</v>
      </c>
      <c r="C208" s="7" t="s">
        <v>189</v>
      </c>
      <c r="D208" s="10">
        <v>310756</v>
      </c>
      <c r="E208" s="8" t="s">
        <v>214</v>
      </c>
      <c r="F208" s="10">
        <v>1539249.94</v>
      </c>
      <c r="G208" s="10">
        <v>130410</v>
      </c>
      <c r="H208" s="10">
        <v>0</v>
      </c>
      <c r="I208" s="10"/>
    </row>
    <row r="209" spans="1:9" ht="23.25">
      <c r="A209" s="6">
        <v>6</v>
      </c>
      <c r="B209" s="6" t="s">
        <v>152</v>
      </c>
      <c r="C209" s="7" t="s">
        <v>153</v>
      </c>
      <c r="D209" s="10">
        <v>126160</v>
      </c>
      <c r="E209" s="8" t="s">
        <v>215</v>
      </c>
      <c r="F209" s="10">
        <v>1513920</v>
      </c>
      <c r="G209" s="10">
        <v>0</v>
      </c>
      <c r="H209" s="10">
        <v>0</v>
      </c>
      <c r="I209" s="10"/>
    </row>
    <row r="210" spans="1:9" ht="23.25">
      <c r="A210" s="6">
        <v>7</v>
      </c>
      <c r="B210" s="6" t="s">
        <v>85</v>
      </c>
      <c r="C210" s="7" t="s">
        <v>86</v>
      </c>
      <c r="D210" s="10">
        <v>136690</v>
      </c>
      <c r="E210" s="8" t="s">
        <v>216</v>
      </c>
      <c r="F210" s="10">
        <v>1463712.88</v>
      </c>
      <c r="G210" s="10">
        <v>73183</v>
      </c>
      <c r="H210" s="10">
        <v>107584</v>
      </c>
      <c r="I210" s="10"/>
    </row>
    <row r="211" spans="1:9" ht="23.25">
      <c r="A211" s="6">
        <v>8</v>
      </c>
      <c r="B211" s="6" t="s">
        <v>14</v>
      </c>
      <c r="C211" s="7" t="s">
        <v>15</v>
      </c>
      <c r="D211" s="10">
        <v>207050</v>
      </c>
      <c r="E211" s="8" t="s">
        <v>217</v>
      </c>
      <c r="F211" s="10">
        <v>1035250</v>
      </c>
      <c r="G211" s="10">
        <v>0</v>
      </c>
      <c r="H211" s="10">
        <v>0</v>
      </c>
      <c r="I211" s="10"/>
    </row>
    <row r="212" spans="1:9" ht="23.25">
      <c r="A212" s="6">
        <v>9</v>
      </c>
      <c r="B212" s="6" t="s">
        <v>32</v>
      </c>
      <c r="C212" s="7" t="s">
        <v>33</v>
      </c>
      <c r="D212" s="10">
        <v>770000</v>
      </c>
      <c r="E212" s="8" t="s">
        <v>218</v>
      </c>
      <c r="F212" s="10">
        <v>770000</v>
      </c>
      <c r="G212" s="10">
        <v>7700</v>
      </c>
      <c r="H212" s="10">
        <v>54439</v>
      </c>
      <c r="I212" s="10"/>
    </row>
    <row r="213" spans="1:9" ht="23.25">
      <c r="A213" s="6">
        <v>10</v>
      </c>
      <c r="B213" s="6" t="s">
        <v>140</v>
      </c>
      <c r="C213" s="7" t="s">
        <v>141</v>
      </c>
      <c r="D213" s="10">
        <v>148700</v>
      </c>
      <c r="E213" s="8" t="s">
        <v>219</v>
      </c>
      <c r="F213" s="10">
        <v>743500</v>
      </c>
      <c r="G213" s="10">
        <v>0</v>
      </c>
      <c r="H213" s="10">
        <v>0</v>
      </c>
      <c r="I213" s="10"/>
    </row>
    <row r="214" spans="1:9" ht="23.25">
      <c r="A214" s="6">
        <v>11</v>
      </c>
      <c r="B214" s="6" t="s">
        <v>220</v>
      </c>
      <c r="C214" s="7" t="s">
        <v>221</v>
      </c>
      <c r="D214" s="10">
        <v>500</v>
      </c>
      <c r="E214" s="8" t="s">
        <v>222</v>
      </c>
      <c r="F214" s="10">
        <v>420000</v>
      </c>
      <c r="G214" s="10">
        <v>0</v>
      </c>
      <c r="H214" s="10">
        <v>0</v>
      </c>
      <c r="I214" s="10"/>
    </row>
    <row r="215" spans="1:9" ht="23.25">
      <c r="A215" s="6">
        <v>12</v>
      </c>
      <c r="B215" s="6" t="s">
        <v>124</v>
      </c>
      <c r="C215" s="7" t="s">
        <v>223</v>
      </c>
      <c r="D215" s="10">
        <v>30737</v>
      </c>
      <c r="E215" s="8" t="s">
        <v>224</v>
      </c>
      <c r="F215" s="10">
        <v>376971.2</v>
      </c>
      <c r="G215" s="10">
        <v>0</v>
      </c>
      <c r="H215" s="10">
        <v>26395</v>
      </c>
      <c r="I215" s="10"/>
    </row>
    <row r="216" spans="1:9" ht="23.25">
      <c r="A216" s="6">
        <v>13</v>
      </c>
      <c r="B216" s="11" t="s">
        <v>225</v>
      </c>
      <c r="C216" s="74" t="s">
        <v>226</v>
      </c>
      <c r="D216" s="15">
        <v>11200</v>
      </c>
      <c r="E216" s="13" t="s">
        <v>227</v>
      </c>
      <c r="F216" s="15">
        <v>250000</v>
      </c>
      <c r="G216" s="15">
        <v>0</v>
      </c>
      <c r="H216" s="15">
        <v>0</v>
      </c>
      <c r="I216" s="15" t="s">
        <v>38</v>
      </c>
    </row>
    <row r="217" spans="1:9" ht="23.25">
      <c r="A217" s="6">
        <v>14</v>
      </c>
      <c r="B217" s="6" t="s">
        <v>174</v>
      </c>
      <c r="C217" s="7" t="s">
        <v>91</v>
      </c>
      <c r="D217" s="10">
        <v>9280</v>
      </c>
      <c r="E217" s="8" t="s">
        <v>175</v>
      </c>
      <c r="F217" s="10">
        <v>231242</v>
      </c>
      <c r="G217" s="10">
        <v>0</v>
      </c>
      <c r="H217" s="10">
        <v>0</v>
      </c>
      <c r="I217" s="10"/>
    </row>
    <row r="218" spans="1:9" ht="23.25">
      <c r="A218" s="6">
        <v>15</v>
      </c>
      <c r="B218" s="6" t="s">
        <v>228</v>
      </c>
      <c r="C218" s="7" t="s">
        <v>58</v>
      </c>
      <c r="D218" s="10">
        <v>4412</v>
      </c>
      <c r="E218" s="8" t="s">
        <v>229</v>
      </c>
      <c r="F218" s="10">
        <v>230055</v>
      </c>
      <c r="G218" s="10">
        <v>18016</v>
      </c>
      <c r="H218" s="10">
        <v>5479</v>
      </c>
      <c r="I218" s="10"/>
    </row>
    <row r="219" spans="1:9" ht="23.25">
      <c r="A219" s="6">
        <v>16</v>
      </c>
      <c r="B219" s="6" t="s">
        <v>230</v>
      </c>
      <c r="C219" s="75" t="s">
        <v>231</v>
      </c>
      <c r="D219" s="10">
        <v>465</v>
      </c>
      <c r="E219" s="8" t="s">
        <v>227</v>
      </c>
      <c r="F219" s="10">
        <v>222000</v>
      </c>
      <c r="G219" s="10">
        <v>0</v>
      </c>
      <c r="H219" s="10">
        <v>0</v>
      </c>
      <c r="I219" s="10" t="s">
        <v>38</v>
      </c>
    </row>
    <row r="220" spans="1:9" ht="23.25">
      <c r="A220" s="6">
        <v>17</v>
      </c>
      <c r="B220" s="6" t="s">
        <v>232</v>
      </c>
      <c r="C220" s="75" t="s">
        <v>233</v>
      </c>
      <c r="D220" s="10">
        <v>32000</v>
      </c>
      <c r="E220" s="8" t="s">
        <v>234</v>
      </c>
      <c r="F220" s="10">
        <v>199103.28</v>
      </c>
      <c r="G220" s="10">
        <v>17918</v>
      </c>
      <c r="H220" s="10">
        <v>0</v>
      </c>
      <c r="I220" s="10"/>
    </row>
    <row r="221" spans="1:9" ht="23.25">
      <c r="A221" s="2" t="s">
        <v>2</v>
      </c>
      <c r="B221" s="2" t="s">
        <v>3</v>
      </c>
      <c r="C221" s="2" t="s">
        <v>4</v>
      </c>
      <c r="D221" s="4" t="s">
        <v>6</v>
      </c>
      <c r="E221" s="3" t="s">
        <v>5</v>
      </c>
      <c r="F221" s="4" t="s">
        <v>7</v>
      </c>
      <c r="G221" s="4" t="s">
        <v>8</v>
      </c>
      <c r="H221" s="28" t="s">
        <v>9</v>
      </c>
      <c r="I221" s="5" t="s">
        <v>10</v>
      </c>
    </row>
    <row r="222" spans="1:9" ht="23.25">
      <c r="A222" s="19">
        <v>18</v>
      </c>
      <c r="B222" s="19" t="s">
        <v>130</v>
      </c>
      <c r="C222" s="31" t="s">
        <v>64</v>
      </c>
      <c r="D222" s="20">
        <v>18467</v>
      </c>
      <c r="E222" s="32" t="s">
        <v>235</v>
      </c>
      <c r="F222" s="20">
        <v>165986.03</v>
      </c>
      <c r="G222" s="20">
        <v>8297</v>
      </c>
      <c r="H222" s="20">
        <v>12202</v>
      </c>
      <c r="I222" s="20"/>
    </row>
    <row r="223" spans="1:9" ht="23.25">
      <c r="A223" s="6">
        <v>19</v>
      </c>
      <c r="B223" s="6" t="s">
        <v>236</v>
      </c>
      <c r="C223" s="7" t="s">
        <v>237</v>
      </c>
      <c r="D223" s="10">
        <v>7500</v>
      </c>
      <c r="E223" s="8" t="s">
        <v>238</v>
      </c>
      <c r="F223" s="10">
        <v>146975.85</v>
      </c>
      <c r="G223" s="10">
        <v>7347</v>
      </c>
      <c r="H223" s="10">
        <v>10805</v>
      </c>
      <c r="I223" s="10"/>
    </row>
    <row r="224" spans="1:9" ht="23.25">
      <c r="A224" s="11">
        <v>20</v>
      </c>
      <c r="B224" s="11" t="s">
        <v>69</v>
      </c>
      <c r="C224" s="21" t="s">
        <v>180</v>
      </c>
      <c r="D224" s="15">
        <f>1270+300+330+178750+14140+2311+500+0.52+1+11+12+630+10000+130+10+2650</f>
        <v>211045.52</v>
      </c>
      <c r="E224" s="34">
        <f>38+750+400+4+50+40066+1435+15+62+3770+48000+22+1+1+1+22</f>
        <v>94637</v>
      </c>
      <c r="F224" s="15">
        <f>14410+3000+4905+134062.5+122250+54209.59+11100+7250+500+1100+4250+1900+70000+780+2500+72550</f>
        <v>504767.08999999997</v>
      </c>
      <c r="G224" s="15">
        <f>1700+190+234+750+3627+1923+900+1472+24450+725+150+330</f>
        <v>36451</v>
      </c>
      <c r="H224" s="15">
        <f>1144+273+9390+10269+559+46+101+418+147+228+2207</f>
        <v>24782</v>
      </c>
      <c r="I224" s="15"/>
    </row>
    <row r="225" spans="1:9" ht="23.25">
      <c r="A225" s="23"/>
      <c r="B225" s="24" t="s">
        <v>71</v>
      </c>
      <c r="C225" s="25"/>
      <c r="D225" s="27">
        <f>SUM(D204:D224)</f>
        <v>4164988.72</v>
      </c>
      <c r="E225" s="35"/>
      <c r="F225" s="27">
        <f>SUM(F204:F224)</f>
        <v>27849378.950000003</v>
      </c>
      <c r="G225" s="27">
        <f>SUM(G204:G224)</f>
        <v>438820</v>
      </c>
      <c r="H225" s="27">
        <f>SUM(H204:H224)</f>
        <v>648332</v>
      </c>
      <c r="I225" s="27"/>
    </row>
    <row r="226" spans="1:9" ht="23.25">
      <c r="A226"/>
      <c r="B226"/>
      <c r="C226"/>
      <c r="D226"/>
      <c r="E226"/>
      <c r="F226"/>
      <c r="G226"/>
      <c r="H226"/>
      <c r="I226"/>
    </row>
    <row r="227" spans="1:9" ht="23.25">
      <c r="A227"/>
      <c r="B227" s="1" t="s">
        <v>72</v>
      </c>
      <c r="D227"/>
      <c r="E227"/>
      <c r="F227"/>
      <c r="G227"/>
      <c r="H227"/>
      <c r="I227"/>
    </row>
    <row r="228" spans="1:9" ht="23.25">
      <c r="A228"/>
      <c r="B228"/>
      <c r="C228"/>
      <c r="D228"/>
      <c r="E228"/>
      <c r="F228"/>
      <c r="G228"/>
      <c r="H228"/>
      <c r="I228"/>
    </row>
    <row r="229" spans="1:9" ht="23.25">
      <c r="A229"/>
      <c r="B229"/>
      <c r="C229"/>
      <c r="D229"/>
      <c r="E229"/>
      <c r="F229"/>
      <c r="G229"/>
      <c r="H229"/>
      <c r="I229"/>
    </row>
    <row r="230" spans="1:9" ht="23.25">
      <c r="A230"/>
      <c r="B230"/>
      <c r="C230"/>
      <c r="D230"/>
      <c r="E230"/>
      <c r="F230"/>
      <c r="G230"/>
      <c r="H230"/>
      <c r="I230"/>
    </row>
    <row r="241" spans="1:9" ht="23.25">
      <c r="A241" s="78" t="s">
        <v>0</v>
      </c>
      <c r="B241" s="78"/>
      <c r="C241" s="78"/>
      <c r="D241" s="78"/>
      <c r="E241" s="78"/>
      <c r="F241" s="78"/>
      <c r="G241" s="78"/>
      <c r="H241" s="78"/>
      <c r="I241" s="78"/>
    </row>
    <row r="242" spans="1:9" ht="23.25">
      <c r="A242" s="78" t="s">
        <v>239</v>
      </c>
      <c r="B242" s="78"/>
      <c r="C242" s="78"/>
      <c r="D242" s="78"/>
      <c r="E242" s="78"/>
      <c r="F242" s="78"/>
      <c r="G242" s="78"/>
      <c r="H242" s="78"/>
      <c r="I242" s="78"/>
    </row>
    <row r="243" spans="1:9" ht="23.25">
      <c r="A243" s="2" t="s">
        <v>2</v>
      </c>
      <c r="B243" s="2" t="s">
        <v>3</v>
      </c>
      <c r="C243" s="2" t="s">
        <v>4</v>
      </c>
      <c r="D243" s="3" t="s">
        <v>6</v>
      </c>
      <c r="E243" s="3" t="s">
        <v>5</v>
      </c>
      <c r="F243" s="4" t="s">
        <v>7</v>
      </c>
      <c r="G243" s="4" t="s">
        <v>8</v>
      </c>
      <c r="H243" s="28" t="s">
        <v>9</v>
      </c>
      <c r="I243" s="5" t="s">
        <v>10</v>
      </c>
    </row>
    <row r="244" spans="1:9" ht="23.25">
      <c r="A244" s="6">
        <v>1</v>
      </c>
      <c r="B244" s="6" t="s">
        <v>11</v>
      </c>
      <c r="C244" s="7" t="s">
        <v>12</v>
      </c>
      <c r="D244" s="29">
        <v>1161100</v>
      </c>
      <c r="E244" s="8" t="s">
        <v>240</v>
      </c>
      <c r="F244" s="10">
        <v>5805500</v>
      </c>
      <c r="G244" s="10">
        <v>0</v>
      </c>
      <c r="H244" s="10">
        <v>0</v>
      </c>
      <c r="I244" s="10"/>
    </row>
    <row r="245" spans="1:9" ht="23.25">
      <c r="A245" s="6">
        <v>2</v>
      </c>
      <c r="B245" s="6" t="s">
        <v>14</v>
      </c>
      <c r="C245" s="7" t="s">
        <v>15</v>
      </c>
      <c r="D245" s="29">
        <v>383700</v>
      </c>
      <c r="E245" s="8" t="s">
        <v>241</v>
      </c>
      <c r="F245" s="10">
        <v>1918500</v>
      </c>
      <c r="G245" s="10">
        <v>0</v>
      </c>
      <c r="H245" s="10">
        <v>0</v>
      </c>
      <c r="I245" s="10"/>
    </row>
    <row r="246" spans="1:9" ht="23.25">
      <c r="A246" s="6">
        <v>3</v>
      </c>
      <c r="B246" s="6" t="s">
        <v>188</v>
      </c>
      <c r="C246" s="7" t="s">
        <v>242</v>
      </c>
      <c r="D246" s="29">
        <v>352600</v>
      </c>
      <c r="E246" s="8" t="s">
        <v>243</v>
      </c>
      <c r="F246" s="10">
        <v>1752311.91</v>
      </c>
      <c r="G246" s="10">
        <v>59368</v>
      </c>
      <c r="H246" s="10">
        <v>0</v>
      </c>
      <c r="I246" s="10"/>
    </row>
    <row r="247" spans="1:9" ht="23.25">
      <c r="A247" s="6">
        <v>4</v>
      </c>
      <c r="B247" s="6" t="s">
        <v>17</v>
      </c>
      <c r="C247" s="7" t="s">
        <v>18</v>
      </c>
      <c r="D247" s="29">
        <v>230287</v>
      </c>
      <c r="E247" s="8" t="s">
        <v>244</v>
      </c>
      <c r="F247" s="10">
        <v>1440733.1</v>
      </c>
      <c r="G247" s="10">
        <v>45157</v>
      </c>
      <c r="H247" s="10">
        <v>104025</v>
      </c>
      <c r="I247" s="10"/>
    </row>
    <row r="248" spans="1:9" ht="23.25">
      <c r="A248" s="6">
        <v>5</v>
      </c>
      <c r="B248" s="6" t="s">
        <v>245</v>
      </c>
      <c r="C248" s="75" t="s">
        <v>246</v>
      </c>
      <c r="D248" s="29">
        <v>59953</v>
      </c>
      <c r="E248" s="45" t="s">
        <v>247</v>
      </c>
      <c r="F248" s="10">
        <v>941717.03</v>
      </c>
      <c r="G248" s="10">
        <v>0</v>
      </c>
      <c r="H248" s="10">
        <v>0</v>
      </c>
      <c r="I248" s="10" t="s">
        <v>38</v>
      </c>
    </row>
    <row r="249" spans="1:9" ht="23.25">
      <c r="A249" s="6">
        <v>6</v>
      </c>
      <c r="B249" s="6" t="s">
        <v>124</v>
      </c>
      <c r="C249" s="7" t="s">
        <v>248</v>
      </c>
      <c r="D249" s="29">
        <v>81612</v>
      </c>
      <c r="E249" s="8" t="s">
        <v>249</v>
      </c>
      <c r="F249" s="10">
        <v>921966.02</v>
      </c>
      <c r="G249" s="10">
        <v>0</v>
      </c>
      <c r="H249" s="10">
        <v>64547</v>
      </c>
      <c r="I249" s="10"/>
    </row>
    <row r="250" spans="1:9" ht="23.25">
      <c r="A250" s="6">
        <v>7</v>
      </c>
      <c r="B250" s="6" t="s">
        <v>250</v>
      </c>
      <c r="C250" s="7" t="s">
        <v>251</v>
      </c>
      <c r="D250" s="29">
        <v>10000</v>
      </c>
      <c r="E250" s="8" t="s">
        <v>252</v>
      </c>
      <c r="F250" s="10">
        <v>800000</v>
      </c>
      <c r="G250" s="10">
        <v>0</v>
      </c>
      <c r="H250" s="10">
        <v>0</v>
      </c>
      <c r="I250" s="10"/>
    </row>
    <row r="251" spans="1:9" ht="23.25">
      <c r="A251" s="6">
        <v>8</v>
      </c>
      <c r="B251" s="6" t="s">
        <v>152</v>
      </c>
      <c r="C251" s="7" t="s">
        <v>153</v>
      </c>
      <c r="D251" s="29">
        <v>45040</v>
      </c>
      <c r="E251" s="8" t="s">
        <v>253</v>
      </c>
      <c r="F251" s="10">
        <v>540480</v>
      </c>
      <c r="G251" s="10">
        <v>0</v>
      </c>
      <c r="H251" s="10">
        <v>0</v>
      </c>
      <c r="I251" s="10"/>
    </row>
    <row r="252" spans="1:9" ht="23.25">
      <c r="A252" s="6">
        <v>9</v>
      </c>
      <c r="B252" s="6" t="s">
        <v>85</v>
      </c>
      <c r="C252" s="7" t="s">
        <v>86</v>
      </c>
      <c r="D252" s="29">
        <v>52024</v>
      </c>
      <c r="E252" s="8" t="s">
        <v>254</v>
      </c>
      <c r="F252" s="10">
        <v>521887.48</v>
      </c>
      <c r="G252" s="10">
        <v>26094</v>
      </c>
      <c r="H252" s="10">
        <v>38360</v>
      </c>
      <c r="I252" s="10"/>
    </row>
    <row r="253" spans="1:9" ht="23.25">
      <c r="A253" s="6">
        <v>10</v>
      </c>
      <c r="B253" s="6" t="s">
        <v>174</v>
      </c>
      <c r="C253" s="7" t="s">
        <v>91</v>
      </c>
      <c r="D253" s="29">
        <v>18560</v>
      </c>
      <c r="E253" s="8" t="s">
        <v>42</v>
      </c>
      <c r="F253" s="10">
        <v>444513.56</v>
      </c>
      <c r="G253" s="10">
        <v>0</v>
      </c>
      <c r="H253" s="10">
        <v>0</v>
      </c>
      <c r="I253" s="10"/>
    </row>
    <row r="254" spans="1:9" ht="23.25">
      <c r="A254" s="6">
        <v>11</v>
      </c>
      <c r="B254" s="6" t="s">
        <v>130</v>
      </c>
      <c r="C254" s="7" t="s">
        <v>64</v>
      </c>
      <c r="D254" s="29">
        <v>45429</v>
      </c>
      <c r="E254" s="8" t="s">
        <v>255</v>
      </c>
      <c r="F254" s="10">
        <v>349582.92</v>
      </c>
      <c r="G254" s="10">
        <v>17475</v>
      </c>
      <c r="H254" s="10">
        <v>25699</v>
      </c>
      <c r="I254" s="10"/>
    </row>
    <row r="255" spans="1:9" ht="23.25">
      <c r="A255" s="6">
        <v>12</v>
      </c>
      <c r="B255" s="6" t="s">
        <v>256</v>
      </c>
      <c r="C255" s="7" t="s">
        <v>257</v>
      </c>
      <c r="D255" s="29">
        <v>2500</v>
      </c>
      <c r="E255" s="8" t="s">
        <v>227</v>
      </c>
      <c r="F255" s="10">
        <v>313922</v>
      </c>
      <c r="G255" s="10">
        <v>0</v>
      </c>
      <c r="H255" s="10">
        <v>0</v>
      </c>
      <c r="I255" s="10" t="s">
        <v>38</v>
      </c>
    </row>
    <row r="256" spans="1:9" ht="23.25">
      <c r="A256" s="6">
        <v>13</v>
      </c>
      <c r="B256" s="11" t="s">
        <v>32</v>
      </c>
      <c r="C256" s="12" t="s">
        <v>33</v>
      </c>
      <c r="D256" s="30">
        <v>300000</v>
      </c>
      <c r="E256" s="13" t="s">
        <v>258</v>
      </c>
      <c r="F256" s="15">
        <v>300000</v>
      </c>
      <c r="G256" s="15">
        <v>3000</v>
      </c>
      <c r="H256" s="15">
        <v>21210</v>
      </c>
      <c r="I256" s="15"/>
    </row>
    <row r="257" spans="1:9" ht="23.25">
      <c r="A257" s="6">
        <v>14</v>
      </c>
      <c r="B257" s="6" t="s">
        <v>232</v>
      </c>
      <c r="C257" s="7" t="s">
        <v>259</v>
      </c>
      <c r="D257" s="29">
        <v>48000</v>
      </c>
      <c r="E257" s="8" t="s">
        <v>260</v>
      </c>
      <c r="F257" s="10">
        <v>287050.29</v>
      </c>
      <c r="G257" s="10">
        <v>25833</v>
      </c>
      <c r="H257" s="10">
        <v>0</v>
      </c>
      <c r="I257" s="10"/>
    </row>
    <row r="258" spans="1:9" ht="23.25">
      <c r="A258" s="6">
        <v>15</v>
      </c>
      <c r="B258" s="6" t="s">
        <v>261</v>
      </c>
      <c r="C258" s="7" t="s">
        <v>262</v>
      </c>
      <c r="D258" s="29">
        <v>70</v>
      </c>
      <c r="E258" s="8" t="s">
        <v>227</v>
      </c>
      <c r="F258" s="10">
        <v>277500</v>
      </c>
      <c r="G258" s="10">
        <v>0</v>
      </c>
      <c r="H258" s="10">
        <v>0</v>
      </c>
      <c r="I258" s="10" t="s">
        <v>38</v>
      </c>
    </row>
    <row r="259" spans="1:9" ht="23.25">
      <c r="A259" s="6">
        <v>16</v>
      </c>
      <c r="B259" s="6" t="s">
        <v>230</v>
      </c>
      <c r="C259" s="73" t="s">
        <v>231</v>
      </c>
      <c r="D259" s="29">
        <v>465.52</v>
      </c>
      <c r="E259" s="8" t="s">
        <v>211</v>
      </c>
      <c r="F259" s="10">
        <v>222000</v>
      </c>
      <c r="G259" s="10">
        <v>0</v>
      </c>
      <c r="H259" s="10">
        <v>0</v>
      </c>
      <c r="I259" s="10" t="s">
        <v>38</v>
      </c>
    </row>
    <row r="260" spans="1:9" ht="23.25">
      <c r="A260" s="6"/>
      <c r="B260" s="6" t="s">
        <v>97</v>
      </c>
      <c r="C260" s="7" t="s">
        <v>263</v>
      </c>
      <c r="D260" s="29">
        <v>38640</v>
      </c>
      <c r="E260" s="8" t="s">
        <v>99</v>
      </c>
      <c r="F260" s="10">
        <v>222000</v>
      </c>
      <c r="G260" s="10">
        <v>0</v>
      </c>
      <c r="H260" s="10">
        <v>0</v>
      </c>
      <c r="I260" s="10" t="s">
        <v>38</v>
      </c>
    </row>
    <row r="261" spans="1:9" ht="23.25">
      <c r="A261" s="2" t="s">
        <v>2</v>
      </c>
      <c r="B261" s="2" t="s">
        <v>3</v>
      </c>
      <c r="C261" s="2" t="s">
        <v>4</v>
      </c>
      <c r="D261" s="3" t="s">
        <v>6</v>
      </c>
      <c r="E261" s="3" t="s">
        <v>5</v>
      </c>
      <c r="F261" s="4" t="s">
        <v>7</v>
      </c>
      <c r="G261" s="4" t="s">
        <v>8</v>
      </c>
      <c r="H261" s="28" t="s">
        <v>9</v>
      </c>
      <c r="I261" s="5" t="s">
        <v>10</v>
      </c>
    </row>
    <row r="262" spans="1:9" ht="23.25">
      <c r="A262" s="19">
        <v>17</v>
      </c>
      <c r="B262" s="19" t="s">
        <v>236</v>
      </c>
      <c r="C262" s="31" t="s">
        <v>237</v>
      </c>
      <c r="D262" s="33">
        <v>8131</v>
      </c>
      <c r="E262" s="32" t="s">
        <v>264</v>
      </c>
      <c r="F262" s="20">
        <v>163913.86</v>
      </c>
      <c r="G262" s="20">
        <v>9017</v>
      </c>
      <c r="H262" s="20">
        <v>12109</v>
      </c>
      <c r="I262" s="20"/>
    </row>
    <row r="263" spans="1:9" ht="23.25">
      <c r="A263" s="6">
        <v>18</v>
      </c>
      <c r="B263" s="6" t="s">
        <v>265</v>
      </c>
      <c r="C263" s="7" t="s">
        <v>61</v>
      </c>
      <c r="D263" s="29">
        <v>215000</v>
      </c>
      <c r="E263" s="8" t="s">
        <v>266</v>
      </c>
      <c r="F263" s="10">
        <v>161250</v>
      </c>
      <c r="G263" s="10">
        <v>0</v>
      </c>
      <c r="H263" s="10">
        <v>11294</v>
      </c>
      <c r="I263" s="10"/>
    </row>
    <row r="264" spans="1:9" ht="23.25">
      <c r="A264" s="11">
        <v>19</v>
      </c>
      <c r="B264" s="11" t="s">
        <v>54</v>
      </c>
      <c r="C264" s="21" t="s">
        <v>55</v>
      </c>
      <c r="D264" s="30">
        <v>10825</v>
      </c>
      <c r="E264" s="34" t="s">
        <v>267</v>
      </c>
      <c r="F264" s="15">
        <v>93005</v>
      </c>
      <c r="G264" s="15">
        <v>18601</v>
      </c>
      <c r="H264" s="15">
        <v>7813</v>
      </c>
      <c r="I264" s="15"/>
    </row>
    <row r="265" spans="1:9" ht="23.25">
      <c r="A265" s="69">
        <v>20</v>
      </c>
      <c r="B265" s="6" t="s">
        <v>69</v>
      </c>
      <c r="C265" s="70" t="s">
        <v>70</v>
      </c>
      <c r="D265" s="29">
        <f>30+4200+50+17+980+25+700+552+744+30+23+290+140+125+60+790</f>
        <v>8756</v>
      </c>
      <c r="E265" s="22">
        <f>1+420+1+41+49+50+700+168+9820+90+90+50+28+50+10+75480</f>
        <v>87048</v>
      </c>
      <c r="F265" s="15">
        <f>1000+21000+300+3400+22540+1500+4410+25680+2700+4500+4350+7000+900+2400+7000+75480</f>
        <v>184160</v>
      </c>
      <c r="G265" s="15">
        <f>300+90+1360+1127+450+700+1323+7704+135+225+1305+2100+270+960</f>
        <v>18049</v>
      </c>
      <c r="H265" s="15">
        <f>334+137+539+403+2342+199+331+637+83</f>
        <v>5005</v>
      </c>
      <c r="I265" s="15"/>
    </row>
    <row r="266" spans="1:9" ht="23.25">
      <c r="A266" s="23"/>
      <c r="B266" s="24" t="s">
        <v>71</v>
      </c>
      <c r="C266" s="25"/>
      <c r="D266" s="36">
        <f>SUM(D244:D265)</f>
        <v>3072692.52</v>
      </c>
      <c r="E266" s="35"/>
      <c r="F266" s="27">
        <f>SUM(F244:F265)</f>
        <v>17661993.169999998</v>
      </c>
      <c r="G266" s="27">
        <f>SUM(G244:G265)</f>
        <v>222594</v>
      </c>
      <c r="H266" s="27">
        <f>SUM(H244:H265)</f>
        <v>290062</v>
      </c>
      <c r="I266" s="27"/>
    </row>
    <row r="267" spans="1:9" ht="23.25">
      <c r="A267"/>
      <c r="B267"/>
      <c r="C267"/>
      <c r="D267"/>
      <c r="E267"/>
      <c r="F267"/>
      <c r="G267"/>
      <c r="H267"/>
      <c r="I267"/>
    </row>
    <row r="268" spans="1:9" ht="23.25">
      <c r="A268"/>
      <c r="B268"/>
      <c r="C268"/>
      <c r="D268"/>
      <c r="E268"/>
      <c r="F268"/>
      <c r="G268"/>
      <c r="H268"/>
      <c r="I268"/>
    </row>
    <row r="269" spans="1:9" ht="23.25">
      <c r="A269"/>
      <c r="B269"/>
      <c r="C269" s="1" t="s">
        <v>181</v>
      </c>
      <c r="D269"/>
      <c r="E269"/>
      <c r="F269"/>
      <c r="G269"/>
      <c r="H269"/>
      <c r="I269"/>
    </row>
    <row r="270" spans="1:9" ht="23.25">
      <c r="A270"/>
      <c r="B270"/>
      <c r="C270"/>
      <c r="D270"/>
      <c r="E270"/>
      <c r="F270"/>
      <c r="G270"/>
      <c r="H270"/>
      <c r="I270"/>
    </row>
    <row r="271" spans="1:9" ht="23.25">
      <c r="A271"/>
      <c r="B271"/>
      <c r="C271"/>
      <c r="D271"/>
      <c r="E271"/>
      <c r="F271"/>
      <c r="G271"/>
      <c r="H271"/>
      <c r="I271"/>
    </row>
    <row r="272" spans="1:9" ht="23.25">
      <c r="A272"/>
      <c r="B272"/>
      <c r="C272"/>
      <c r="D272"/>
      <c r="E272"/>
      <c r="F272"/>
      <c r="G272"/>
      <c r="H272"/>
      <c r="I272"/>
    </row>
    <row r="281" spans="1:9" ht="23.25">
      <c r="A281" s="78" t="s">
        <v>0</v>
      </c>
      <c r="B281" s="78"/>
      <c r="C281" s="78"/>
      <c r="D281" s="78"/>
      <c r="E281" s="78"/>
      <c r="F281" s="78"/>
      <c r="G281" s="78"/>
      <c r="H281" s="78"/>
      <c r="I281" s="78"/>
    </row>
    <row r="282" spans="1:9" ht="23.25">
      <c r="A282" s="78" t="s">
        <v>268</v>
      </c>
      <c r="B282" s="78"/>
      <c r="C282" s="78"/>
      <c r="D282" s="78"/>
      <c r="E282" s="78"/>
      <c r="F282" s="78"/>
      <c r="G282" s="78"/>
      <c r="H282" s="78"/>
      <c r="I282" s="78"/>
    </row>
    <row r="283" spans="1:9" ht="23.25">
      <c r="A283" s="2" t="s">
        <v>2</v>
      </c>
      <c r="B283" s="2" t="s">
        <v>3</v>
      </c>
      <c r="C283" s="2" t="s">
        <v>4</v>
      </c>
      <c r="D283" s="3" t="s">
        <v>6</v>
      </c>
      <c r="E283" s="3" t="s">
        <v>5</v>
      </c>
      <c r="F283" s="4" t="s">
        <v>7</v>
      </c>
      <c r="G283" s="4" t="s">
        <v>8</v>
      </c>
      <c r="H283" s="28" t="s">
        <v>9</v>
      </c>
      <c r="I283" s="5" t="s">
        <v>10</v>
      </c>
    </row>
    <row r="284" spans="1:9" ht="23.25">
      <c r="A284" s="6">
        <v>1</v>
      </c>
      <c r="B284" s="6" t="s">
        <v>14</v>
      </c>
      <c r="C284" s="7" t="s">
        <v>15</v>
      </c>
      <c r="D284" s="9">
        <v>2018350</v>
      </c>
      <c r="E284" s="8" t="s">
        <v>269</v>
      </c>
      <c r="F284" s="10">
        <v>10091750</v>
      </c>
      <c r="G284" s="10">
        <v>0</v>
      </c>
      <c r="H284" s="10">
        <v>0</v>
      </c>
      <c r="I284" s="10"/>
    </row>
    <row r="285" spans="1:9" ht="23.25">
      <c r="A285" s="6">
        <v>2</v>
      </c>
      <c r="B285" s="6" t="s">
        <v>17</v>
      </c>
      <c r="C285" s="7" t="s">
        <v>18</v>
      </c>
      <c r="D285" s="9">
        <v>1456995</v>
      </c>
      <c r="E285" s="8" t="s">
        <v>270</v>
      </c>
      <c r="F285" s="10">
        <v>8515510.73</v>
      </c>
      <c r="G285" s="10">
        <v>104747</v>
      </c>
      <c r="H285" s="10">
        <v>603445</v>
      </c>
      <c r="I285" s="10"/>
    </row>
    <row r="286" spans="1:9" ht="23.25">
      <c r="A286" s="6">
        <v>3</v>
      </c>
      <c r="B286" s="6" t="s">
        <v>11</v>
      </c>
      <c r="C286" s="7" t="s">
        <v>12</v>
      </c>
      <c r="D286" s="9">
        <v>1155000</v>
      </c>
      <c r="E286" s="8" t="s">
        <v>271</v>
      </c>
      <c r="F286" s="10">
        <v>5775000</v>
      </c>
      <c r="G286" s="10">
        <v>0</v>
      </c>
      <c r="H286" s="10">
        <v>0</v>
      </c>
      <c r="I286" s="10"/>
    </row>
    <row r="287" spans="1:9" ht="23.25">
      <c r="A287" s="6">
        <v>4</v>
      </c>
      <c r="B287" s="6" t="s">
        <v>85</v>
      </c>
      <c r="C287" s="7" t="s">
        <v>86</v>
      </c>
      <c r="D287" s="9">
        <v>261969</v>
      </c>
      <c r="E287" s="8" t="s">
        <v>272</v>
      </c>
      <c r="F287" s="10">
        <v>3020327.03</v>
      </c>
      <c r="G287" s="10">
        <v>151013</v>
      </c>
      <c r="H287" s="10">
        <v>221999</v>
      </c>
      <c r="I287" s="10"/>
    </row>
    <row r="288" spans="1:9" ht="23.25">
      <c r="A288" s="6">
        <v>5</v>
      </c>
      <c r="B288" s="6" t="s">
        <v>14</v>
      </c>
      <c r="C288" s="7" t="s">
        <v>52</v>
      </c>
      <c r="D288" s="9">
        <v>284730</v>
      </c>
      <c r="E288" s="8" t="s">
        <v>273</v>
      </c>
      <c r="F288" s="10">
        <v>1423650</v>
      </c>
      <c r="G288" s="10">
        <v>0</v>
      </c>
      <c r="H288" s="10">
        <v>0</v>
      </c>
      <c r="I288" s="10"/>
    </row>
    <row r="289" spans="1:9" ht="23.25">
      <c r="A289" s="6">
        <v>6</v>
      </c>
      <c r="B289" s="6" t="s">
        <v>250</v>
      </c>
      <c r="C289" s="7" t="s">
        <v>251</v>
      </c>
      <c r="D289" s="9">
        <v>9280</v>
      </c>
      <c r="E289" s="8" t="s">
        <v>274</v>
      </c>
      <c r="F289" s="10">
        <v>1113600</v>
      </c>
      <c r="G289" s="10">
        <v>0</v>
      </c>
      <c r="H289" s="10">
        <v>0</v>
      </c>
      <c r="I289" s="10"/>
    </row>
    <row r="290" spans="1:9" ht="23.25">
      <c r="A290" s="6">
        <v>7</v>
      </c>
      <c r="B290" s="6" t="s">
        <v>275</v>
      </c>
      <c r="C290" s="73" t="s">
        <v>276</v>
      </c>
      <c r="D290" s="9">
        <v>19700</v>
      </c>
      <c r="E290" s="8" t="s">
        <v>99</v>
      </c>
      <c r="F290" s="10">
        <v>778992.68</v>
      </c>
      <c r="G290" s="10">
        <v>0</v>
      </c>
      <c r="H290" s="10">
        <v>0</v>
      </c>
      <c r="I290" s="10" t="s">
        <v>38</v>
      </c>
    </row>
    <row r="291" spans="1:9" ht="23.25">
      <c r="A291" s="6">
        <v>8</v>
      </c>
      <c r="B291" s="6" t="s">
        <v>188</v>
      </c>
      <c r="C291" s="73" t="s">
        <v>189</v>
      </c>
      <c r="D291" s="9">
        <v>119680</v>
      </c>
      <c r="E291" s="8" t="s">
        <v>277</v>
      </c>
      <c r="F291" s="10">
        <v>580198.61</v>
      </c>
      <c r="G291" s="10">
        <v>60771</v>
      </c>
      <c r="H291" s="10">
        <v>0</v>
      </c>
      <c r="I291" s="10"/>
    </row>
    <row r="292" spans="1:9" ht="23.25">
      <c r="A292" s="6">
        <v>9</v>
      </c>
      <c r="B292" s="6" t="s">
        <v>32</v>
      </c>
      <c r="C292" s="7" t="s">
        <v>33</v>
      </c>
      <c r="D292" s="9">
        <v>480000</v>
      </c>
      <c r="E292" s="8" t="s">
        <v>278</v>
      </c>
      <c r="F292" s="10">
        <v>480000</v>
      </c>
      <c r="G292" s="10">
        <v>4800</v>
      </c>
      <c r="H292" s="10">
        <v>33936</v>
      </c>
      <c r="I292" s="10"/>
    </row>
    <row r="293" spans="1:9" ht="23.25">
      <c r="A293" s="6">
        <v>10</v>
      </c>
      <c r="B293" s="6" t="s">
        <v>174</v>
      </c>
      <c r="C293" s="7" t="s">
        <v>279</v>
      </c>
      <c r="D293" s="9">
        <v>18560</v>
      </c>
      <c r="E293" s="8" t="s">
        <v>42</v>
      </c>
      <c r="F293" s="10">
        <v>447188.38</v>
      </c>
      <c r="G293" s="10">
        <v>0</v>
      </c>
      <c r="H293" s="10">
        <v>0</v>
      </c>
      <c r="I293" s="10"/>
    </row>
    <row r="294" spans="1:9" ht="23.25">
      <c r="A294" s="6">
        <v>11</v>
      </c>
      <c r="B294" s="6" t="s">
        <v>280</v>
      </c>
      <c r="C294" s="7" t="s">
        <v>281</v>
      </c>
      <c r="D294" s="9">
        <v>69000</v>
      </c>
      <c r="E294" s="8" t="s">
        <v>282</v>
      </c>
      <c r="F294" s="10">
        <v>345000</v>
      </c>
      <c r="G294" s="10">
        <v>0</v>
      </c>
      <c r="H294" s="10">
        <v>0</v>
      </c>
      <c r="I294" s="10"/>
    </row>
    <row r="295" spans="1:9" ht="23.25">
      <c r="A295" s="6">
        <v>12</v>
      </c>
      <c r="B295" s="6" t="s">
        <v>256</v>
      </c>
      <c r="C295" s="73" t="s">
        <v>257</v>
      </c>
      <c r="D295" s="9">
        <v>2500</v>
      </c>
      <c r="E295" s="8" t="s">
        <v>227</v>
      </c>
      <c r="F295" s="10">
        <v>315811</v>
      </c>
      <c r="G295" s="10">
        <v>0</v>
      </c>
      <c r="H295" s="10">
        <v>0</v>
      </c>
      <c r="I295" s="10"/>
    </row>
    <row r="296" spans="1:9" ht="23.25">
      <c r="A296" s="6">
        <v>13</v>
      </c>
      <c r="B296" s="11" t="s">
        <v>152</v>
      </c>
      <c r="C296" s="12" t="s">
        <v>153</v>
      </c>
      <c r="D296" s="14">
        <v>18540</v>
      </c>
      <c r="E296" s="13" t="s">
        <v>283</v>
      </c>
      <c r="F296" s="15">
        <v>222480</v>
      </c>
      <c r="G296" s="15">
        <v>0</v>
      </c>
      <c r="H296" s="15">
        <v>0</v>
      </c>
      <c r="I296" s="15"/>
    </row>
    <row r="297" spans="1:9" ht="23.25">
      <c r="A297" s="6">
        <v>14</v>
      </c>
      <c r="B297" s="6" t="s">
        <v>230</v>
      </c>
      <c r="C297" s="75" t="s">
        <v>231</v>
      </c>
      <c r="D297" s="9">
        <v>465</v>
      </c>
      <c r="E297" s="8" t="s">
        <v>227</v>
      </c>
      <c r="F297" s="10">
        <v>222000</v>
      </c>
      <c r="G297" s="10">
        <v>0</v>
      </c>
      <c r="H297" s="10">
        <v>0</v>
      </c>
      <c r="I297" s="10" t="s">
        <v>38</v>
      </c>
    </row>
    <row r="298" spans="1:9" ht="23.25">
      <c r="A298" s="6">
        <v>15</v>
      </c>
      <c r="B298" s="6" t="s">
        <v>124</v>
      </c>
      <c r="C298" s="7" t="s">
        <v>284</v>
      </c>
      <c r="D298" s="9">
        <v>22284</v>
      </c>
      <c r="E298" s="8" t="s">
        <v>285</v>
      </c>
      <c r="F298" s="10">
        <v>205750.87</v>
      </c>
      <c r="G298" s="10">
        <v>0</v>
      </c>
      <c r="H298" s="10">
        <v>14407</v>
      </c>
      <c r="I298" s="10"/>
    </row>
    <row r="299" spans="1:9" ht="23.25">
      <c r="A299" s="6">
        <v>16</v>
      </c>
      <c r="B299" s="6" t="s">
        <v>97</v>
      </c>
      <c r="C299" s="7" t="s">
        <v>122</v>
      </c>
      <c r="D299" s="9">
        <v>2600</v>
      </c>
      <c r="E299" s="8" t="s">
        <v>99</v>
      </c>
      <c r="F299" s="10">
        <v>111000</v>
      </c>
      <c r="G299" s="10">
        <v>0</v>
      </c>
      <c r="H299" s="10">
        <v>0</v>
      </c>
      <c r="I299" s="10" t="s">
        <v>38</v>
      </c>
    </row>
    <row r="300" spans="1:9" ht="23.25">
      <c r="A300" s="6">
        <v>17</v>
      </c>
      <c r="B300" s="6" t="s">
        <v>54</v>
      </c>
      <c r="C300" s="7" t="s">
        <v>55</v>
      </c>
      <c r="D300" s="9">
        <v>9826</v>
      </c>
      <c r="E300" s="8" t="s">
        <v>286</v>
      </c>
      <c r="F300" s="10">
        <v>85250</v>
      </c>
      <c r="G300" s="10">
        <v>17050</v>
      </c>
      <c r="H300" s="10">
        <v>7162</v>
      </c>
      <c r="I300" s="10"/>
    </row>
    <row r="301" spans="1:9" ht="23.25">
      <c r="A301" s="2" t="s">
        <v>2</v>
      </c>
      <c r="B301" s="2" t="s">
        <v>3</v>
      </c>
      <c r="C301" s="2" t="s">
        <v>4</v>
      </c>
      <c r="D301" s="3" t="s">
        <v>6</v>
      </c>
      <c r="E301" s="3" t="s">
        <v>5</v>
      </c>
      <c r="F301" s="4" t="s">
        <v>7</v>
      </c>
      <c r="G301" s="4" t="s">
        <v>8</v>
      </c>
      <c r="H301" s="28" t="s">
        <v>9</v>
      </c>
      <c r="I301" s="5" t="s">
        <v>10</v>
      </c>
    </row>
    <row r="302" spans="1:9" ht="23.25">
      <c r="A302" s="19">
        <v>18</v>
      </c>
      <c r="B302" s="19" t="s">
        <v>130</v>
      </c>
      <c r="C302" s="7" t="s">
        <v>64</v>
      </c>
      <c r="D302" s="9">
        <v>9692</v>
      </c>
      <c r="E302" s="8" t="s">
        <v>287</v>
      </c>
      <c r="F302" s="10">
        <v>81045.64</v>
      </c>
      <c r="G302" s="10">
        <v>4051</v>
      </c>
      <c r="H302" s="10">
        <v>5960</v>
      </c>
      <c r="I302" s="20"/>
    </row>
    <row r="303" spans="1:9" ht="23.25">
      <c r="A303" s="6">
        <v>19</v>
      </c>
      <c r="B303" s="6" t="s">
        <v>60</v>
      </c>
      <c r="C303" s="31" t="s">
        <v>61</v>
      </c>
      <c r="D303" s="76">
        <v>91000</v>
      </c>
      <c r="E303" s="32" t="s">
        <v>288</v>
      </c>
      <c r="F303" s="20">
        <v>68250</v>
      </c>
      <c r="G303" s="20">
        <v>0</v>
      </c>
      <c r="H303" s="20">
        <v>4780</v>
      </c>
      <c r="I303" s="10"/>
    </row>
    <row r="304" spans="1:9" ht="23.25">
      <c r="A304" s="11">
        <v>20</v>
      </c>
      <c r="B304" s="11" t="s">
        <v>69</v>
      </c>
      <c r="C304" s="70" t="s">
        <v>70</v>
      </c>
      <c r="D304" s="9">
        <f>198+390+30+1400+820+12+10+393+62+864+3086</f>
        <v>7265</v>
      </c>
      <c r="E304" s="22">
        <f>9+13+10000+1400+47+80+80+65+62+90+9305</f>
        <v>21151</v>
      </c>
      <c r="F304" s="10">
        <f>1386+2340+7500+14000+3400+3600+4000+5895+2480+38880+49580</f>
        <v>133061</v>
      </c>
      <c r="G304" s="10">
        <f>831+702+375+1400+1020+1080+200+1769+744+19051+14874</f>
        <v>42046</v>
      </c>
      <c r="H304" s="10">
        <f>552+1078+310+328+294+227+4056+4520</f>
        <v>11365</v>
      </c>
      <c r="I304" s="15"/>
    </row>
    <row r="305" spans="1:9" ht="23.25">
      <c r="A305" s="23"/>
      <c r="B305" s="24" t="s">
        <v>71</v>
      </c>
      <c r="C305" s="25"/>
      <c r="D305" s="36">
        <f>SUM(D284:D304)</f>
        <v>6057436</v>
      </c>
      <c r="E305" s="35"/>
      <c r="F305" s="27">
        <f>SUM(F284:F304)</f>
        <v>34015865.94</v>
      </c>
      <c r="G305" s="27">
        <f>SUM(G284:G304)</f>
        <v>384478</v>
      </c>
      <c r="H305" s="27">
        <f>SUM(H284:H304)</f>
        <v>903054</v>
      </c>
      <c r="I305" s="27"/>
    </row>
    <row r="306" spans="1:9" ht="23.25">
      <c r="A306"/>
      <c r="B306"/>
      <c r="C306"/>
      <c r="D306"/>
      <c r="E306"/>
      <c r="F306"/>
      <c r="G306"/>
      <c r="H306"/>
      <c r="I306"/>
    </row>
    <row r="307" spans="1:9" ht="23.25">
      <c r="A307"/>
      <c r="B307"/>
      <c r="C307"/>
      <c r="D307"/>
      <c r="E307"/>
      <c r="F307"/>
      <c r="G307"/>
      <c r="H307"/>
      <c r="I307"/>
    </row>
    <row r="308" spans="1:9" ht="23.25">
      <c r="A308"/>
      <c r="B308"/>
      <c r="C308"/>
      <c r="D308"/>
      <c r="E308"/>
      <c r="F308"/>
      <c r="G308"/>
      <c r="H308"/>
      <c r="I308"/>
    </row>
    <row r="309" spans="1:9" ht="23.25">
      <c r="A309"/>
      <c r="B309"/>
      <c r="C309" s="1" t="s">
        <v>72</v>
      </c>
      <c r="D309"/>
      <c r="E309"/>
      <c r="F309"/>
      <c r="G309"/>
      <c r="H309"/>
      <c r="I309"/>
    </row>
    <row r="310" spans="1:9" ht="23.25">
      <c r="A310"/>
      <c r="B310"/>
      <c r="C310"/>
      <c r="D310"/>
      <c r="E310"/>
      <c r="F310"/>
      <c r="G310"/>
      <c r="H310"/>
      <c r="I310"/>
    </row>
    <row r="311" spans="1:9" ht="23.25">
      <c r="A311"/>
      <c r="B311"/>
      <c r="C311"/>
      <c r="D311"/>
      <c r="E311"/>
      <c r="F311"/>
      <c r="G311"/>
      <c r="H311"/>
      <c r="I311"/>
    </row>
    <row r="321" spans="1:9" ht="23.25">
      <c r="A321" s="78" t="s">
        <v>0</v>
      </c>
      <c r="B321" s="78"/>
      <c r="C321" s="78"/>
      <c r="D321" s="78"/>
      <c r="E321" s="78"/>
      <c r="F321" s="78"/>
      <c r="G321" s="78"/>
      <c r="H321" s="78"/>
      <c r="I321" s="78"/>
    </row>
    <row r="322" spans="1:9" ht="23.25">
      <c r="A322" s="78" t="s">
        <v>289</v>
      </c>
      <c r="B322" s="78"/>
      <c r="C322" s="78"/>
      <c r="D322" s="78"/>
      <c r="E322" s="78"/>
      <c r="F322" s="78"/>
      <c r="G322" s="78"/>
      <c r="H322" s="78"/>
      <c r="I322" s="78"/>
    </row>
    <row r="323" spans="1:9" ht="23.25">
      <c r="A323" s="2" t="s">
        <v>2</v>
      </c>
      <c r="B323" s="2" t="s">
        <v>3</v>
      </c>
      <c r="C323" s="2" t="s">
        <v>4</v>
      </c>
      <c r="D323" s="3" t="s">
        <v>6</v>
      </c>
      <c r="E323" s="3" t="s">
        <v>5</v>
      </c>
      <c r="F323" s="4" t="s">
        <v>7</v>
      </c>
      <c r="G323" s="4" t="s">
        <v>8</v>
      </c>
      <c r="H323" s="28" t="s">
        <v>9</v>
      </c>
      <c r="I323" s="5" t="s">
        <v>10</v>
      </c>
    </row>
    <row r="324" spans="1:9" ht="23.25">
      <c r="A324" s="6">
        <v>1</v>
      </c>
      <c r="B324" s="6" t="s">
        <v>17</v>
      </c>
      <c r="C324" s="7" t="s">
        <v>18</v>
      </c>
      <c r="D324" s="29">
        <v>9397030</v>
      </c>
      <c r="E324" s="8" t="s">
        <v>290</v>
      </c>
      <c r="F324" s="10">
        <v>54290846.52</v>
      </c>
      <c r="G324" s="10">
        <v>580332</v>
      </c>
      <c r="H324" s="10">
        <v>3841065</v>
      </c>
      <c r="I324" s="10"/>
    </row>
    <row r="325" spans="1:9" ht="23.25">
      <c r="A325" s="6">
        <v>2</v>
      </c>
      <c r="B325" s="6" t="s">
        <v>14</v>
      </c>
      <c r="C325" s="7" t="s">
        <v>15</v>
      </c>
      <c r="D325" s="29">
        <v>5546200</v>
      </c>
      <c r="E325" s="8" t="s">
        <v>291</v>
      </c>
      <c r="F325" s="10">
        <v>27731000</v>
      </c>
      <c r="G325" s="10">
        <v>0</v>
      </c>
      <c r="H325" s="10">
        <v>0</v>
      </c>
      <c r="I325" s="10"/>
    </row>
    <row r="326" spans="1:9" ht="23.25">
      <c r="A326" s="6">
        <v>3</v>
      </c>
      <c r="B326" s="6" t="s">
        <v>11</v>
      </c>
      <c r="C326" s="7" t="s">
        <v>12</v>
      </c>
      <c r="D326" s="29">
        <v>1302700</v>
      </c>
      <c r="E326" s="8" t="s">
        <v>292</v>
      </c>
      <c r="F326" s="10">
        <v>6513500</v>
      </c>
      <c r="G326" s="10">
        <v>0</v>
      </c>
      <c r="H326" s="10">
        <v>0</v>
      </c>
      <c r="I326" s="10"/>
    </row>
    <row r="327" spans="1:9" ht="23.25">
      <c r="A327" s="6">
        <v>4</v>
      </c>
      <c r="B327" s="6" t="s">
        <v>14</v>
      </c>
      <c r="C327" s="7" t="s">
        <v>52</v>
      </c>
      <c r="D327" s="29">
        <v>814300</v>
      </c>
      <c r="E327" s="8" t="s">
        <v>293</v>
      </c>
      <c r="F327" s="10">
        <v>4071500</v>
      </c>
      <c r="G327" s="10">
        <v>0</v>
      </c>
      <c r="H327" s="10">
        <v>0</v>
      </c>
      <c r="I327" s="10"/>
    </row>
    <row r="328" spans="1:9" ht="23.25">
      <c r="A328" s="6">
        <v>5</v>
      </c>
      <c r="B328" s="6" t="s">
        <v>294</v>
      </c>
      <c r="C328" s="7" t="s">
        <v>295</v>
      </c>
      <c r="D328" s="29">
        <v>437820</v>
      </c>
      <c r="E328" s="8" t="s">
        <v>296</v>
      </c>
      <c r="F328" s="10">
        <v>3064740</v>
      </c>
      <c r="G328" s="10">
        <v>0</v>
      </c>
      <c r="H328" s="10">
        <v>0</v>
      </c>
      <c r="I328" s="10"/>
    </row>
    <row r="329" spans="1:9" ht="23.25">
      <c r="A329" s="6">
        <v>6</v>
      </c>
      <c r="B329" s="6" t="s">
        <v>297</v>
      </c>
      <c r="C329" s="7" t="s">
        <v>298</v>
      </c>
      <c r="D329" s="29">
        <v>29599.9</v>
      </c>
      <c r="E329" s="8" t="s">
        <v>299</v>
      </c>
      <c r="F329" s="10">
        <v>2518734.15</v>
      </c>
      <c r="G329" s="10">
        <v>302240</v>
      </c>
      <c r="H329" s="10">
        <v>197476</v>
      </c>
      <c r="I329" s="10"/>
    </row>
    <row r="330" spans="1:9" ht="23.25">
      <c r="A330" s="6">
        <v>7</v>
      </c>
      <c r="B330" s="6" t="s">
        <v>300</v>
      </c>
      <c r="C330" s="7" t="s">
        <v>301</v>
      </c>
      <c r="D330" s="29">
        <v>13975.05</v>
      </c>
      <c r="E330" s="8" t="s">
        <v>302</v>
      </c>
      <c r="F330" s="10">
        <v>1138906.03</v>
      </c>
      <c r="G330" s="10">
        <v>136666</v>
      </c>
      <c r="H330" s="10">
        <v>89294</v>
      </c>
      <c r="I330" s="10"/>
    </row>
    <row r="331" spans="1:9" ht="23.25">
      <c r="A331" s="6">
        <v>8</v>
      </c>
      <c r="B331" s="6" t="s">
        <v>303</v>
      </c>
      <c r="C331" s="7" t="s">
        <v>304</v>
      </c>
      <c r="D331" s="29">
        <v>35000</v>
      </c>
      <c r="E331" s="8" t="s">
        <v>305</v>
      </c>
      <c r="F331" s="10">
        <v>1110000</v>
      </c>
      <c r="G331" s="10">
        <v>0</v>
      </c>
      <c r="H331" s="10">
        <v>0</v>
      </c>
      <c r="I331" s="10" t="s">
        <v>38</v>
      </c>
    </row>
    <row r="332" spans="1:9" ht="23.25">
      <c r="A332" s="6">
        <v>9</v>
      </c>
      <c r="B332" s="6" t="s">
        <v>306</v>
      </c>
      <c r="C332" s="7" t="s">
        <v>307</v>
      </c>
      <c r="D332" s="29">
        <v>9749.05</v>
      </c>
      <c r="E332" s="8" t="s">
        <v>308</v>
      </c>
      <c r="F332" s="10">
        <v>1002647.8</v>
      </c>
      <c r="G332" s="10">
        <v>120300</v>
      </c>
      <c r="H332" s="10">
        <v>78626</v>
      </c>
      <c r="I332" s="10"/>
    </row>
    <row r="333" spans="1:9" ht="23.25">
      <c r="A333" s="6">
        <v>10</v>
      </c>
      <c r="B333" s="6" t="s">
        <v>124</v>
      </c>
      <c r="C333" s="7" t="s">
        <v>284</v>
      </c>
      <c r="D333" s="29">
        <v>81398</v>
      </c>
      <c r="E333" s="8" t="s">
        <v>309</v>
      </c>
      <c r="F333" s="10">
        <v>821735.73</v>
      </c>
      <c r="G333" s="10">
        <v>0</v>
      </c>
      <c r="H333" s="10">
        <v>57526</v>
      </c>
      <c r="I333" s="10"/>
    </row>
    <row r="334" spans="1:9" ht="23.25">
      <c r="A334" s="6">
        <v>11</v>
      </c>
      <c r="B334" s="6" t="s">
        <v>85</v>
      </c>
      <c r="C334" s="7" t="s">
        <v>86</v>
      </c>
      <c r="D334" s="29">
        <v>85908</v>
      </c>
      <c r="E334" s="8" t="s">
        <v>310</v>
      </c>
      <c r="F334" s="10">
        <v>808369.18</v>
      </c>
      <c r="G334" s="10">
        <v>40417</v>
      </c>
      <c r="H334" s="10">
        <v>59416</v>
      </c>
      <c r="I334" s="10"/>
    </row>
    <row r="335" spans="1:9" ht="23.25">
      <c r="A335" s="6">
        <v>12</v>
      </c>
      <c r="B335" s="6" t="s">
        <v>130</v>
      </c>
      <c r="C335" s="7" t="s">
        <v>64</v>
      </c>
      <c r="D335" s="29">
        <v>33854</v>
      </c>
      <c r="E335" s="8" t="s">
        <v>311</v>
      </c>
      <c r="F335" s="10">
        <v>643850.47</v>
      </c>
      <c r="G335" s="10">
        <v>32188</v>
      </c>
      <c r="H335" s="10">
        <v>47326</v>
      </c>
      <c r="I335" s="10"/>
    </row>
    <row r="336" spans="1:9" ht="23.25">
      <c r="A336" s="6">
        <v>13</v>
      </c>
      <c r="B336" s="11" t="s">
        <v>32</v>
      </c>
      <c r="C336" s="12" t="s">
        <v>33</v>
      </c>
      <c r="D336" s="30">
        <v>620000</v>
      </c>
      <c r="E336" s="13" t="s">
        <v>34</v>
      </c>
      <c r="F336" s="15">
        <v>620000</v>
      </c>
      <c r="G336" s="15">
        <v>6200</v>
      </c>
      <c r="H336" s="15">
        <v>43834</v>
      </c>
      <c r="I336" s="15"/>
    </row>
    <row r="337" spans="1:9" ht="23.25">
      <c r="A337" s="6">
        <v>14</v>
      </c>
      <c r="B337" s="6" t="s">
        <v>312</v>
      </c>
      <c r="C337" s="7" t="s">
        <v>313</v>
      </c>
      <c r="D337" s="29">
        <v>3739.53</v>
      </c>
      <c r="E337" s="8" t="s">
        <v>314</v>
      </c>
      <c r="F337" s="10">
        <v>554932.64</v>
      </c>
      <c r="G337" s="10">
        <v>28045</v>
      </c>
      <c r="H337" s="10">
        <v>40815</v>
      </c>
      <c r="I337" s="10"/>
    </row>
    <row r="338" spans="1:9" ht="23.25">
      <c r="A338" s="6">
        <v>15</v>
      </c>
      <c r="B338" s="6" t="s">
        <v>315</v>
      </c>
      <c r="C338" s="7" t="s">
        <v>316</v>
      </c>
      <c r="D338" s="29">
        <v>5685.81</v>
      </c>
      <c r="E338" s="8" t="s">
        <v>317</v>
      </c>
      <c r="F338" s="10">
        <v>411219.52</v>
      </c>
      <c r="G338" s="10">
        <v>49332</v>
      </c>
      <c r="H338" s="10">
        <v>32252</v>
      </c>
      <c r="I338" s="10"/>
    </row>
    <row r="339" spans="1:9" ht="23.25">
      <c r="A339" s="6">
        <v>16</v>
      </c>
      <c r="B339" s="6" t="s">
        <v>280</v>
      </c>
      <c r="C339" s="7" t="s">
        <v>281</v>
      </c>
      <c r="D339" s="29">
        <v>69000</v>
      </c>
      <c r="E339" s="8" t="s">
        <v>282</v>
      </c>
      <c r="F339" s="10">
        <v>345000</v>
      </c>
      <c r="G339" s="10">
        <v>0</v>
      </c>
      <c r="H339" s="10">
        <v>0</v>
      </c>
      <c r="I339" s="10"/>
    </row>
    <row r="340" spans="1:9" ht="23.25">
      <c r="A340" s="6">
        <v>17</v>
      </c>
      <c r="B340" s="6" t="s">
        <v>318</v>
      </c>
      <c r="C340" s="73" t="s">
        <v>319</v>
      </c>
      <c r="D340" s="29">
        <v>5739.2</v>
      </c>
      <c r="E340" s="8" t="s">
        <v>320</v>
      </c>
      <c r="F340" s="10">
        <v>263556.74</v>
      </c>
      <c r="G340" s="10">
        <v>0</v>
      </c>
      <c r="H340" s="10">
        <v>0</v>
      </c>
      <c r="I340" s="10" t="s">
        <v>38</v>
      </c>
    </row>
    <row r="341" spans="1:9" ht="23.25">
      <c r="A341" s="2" t="s">
        <v>2</v>
      </c>
      <c r="B341" s="2" t="s">
        <v>3</v>
      </c>
      <c r="C341" s="2" t="s">
        <v>4</v>
      </c>
      <c r="D341" s="3" t="s">
        <v>6</v>
      </c>
      <c r="E341" s="3" t="s">
        <v>5</v>
      </c>
      <c r="F341" s="4" t="s">
        <v>7</v>
      </c>
      <c r="G341" s="4" t="s">
        <v>8</v>
      </c>
      <c r="H341" s="28" t="s">
        <v>9</v>
      </c>
      <c r="I341" s="5" t="s">
        <v>10</v>
      </c>
    </row>
    <row r="342" spans="1:9" ht="23.25">
      <c r="A342" s="19">
        <v>18</v>
      </c>
      <c r="B342" s="19" t="s">
        <v>97</v>
      </c>
      <c r="C342" s="31" t="s">
        <v>98</v>
      </c>
      <c r="D342" s="33">
        <v>38640</v>
      </c>
      <c r="E342" s="32" t="s">
        <v>99</v>
      </c>
      <c r="F342" s="20">
        <v>222000</v>
      </c>
      <c r="G342" s="20">
        <v>0</v>
      </c>
      <c r="H342" s="20">
        <v>0</v>
      </c>
      <c r="I342" s="20" t="s">
        <v>38</v>
      </c>
    </row>
    <row r="343" spans="1:9" ht="23.25">
      <c r="A343" s="6">
        <v>19</v>
      </c>
      <c r="B343" s="6" t="s">
        <v>321</v>
      </c>
      <c r="C343" s="7" t="s">
        <v>322</v>
      </c>
      <c r="D343" s="29">
        <v>6557.05</v>
      </c>
      <c r="E343" s="8" t="s">
        <v>323</v>
      </c>
      <c r="F343" s="10">
        <v>219201.59</v>
      </c>
      <c r="G343" s="10">
        <v>21887</v>
      </c>
      <c r="H343" s="10">
        <v>16906</v>
      </c>
      <c r="I343" s="10"/>
    </row>
    <row r="344" spans="1:9" ht="23.25">
      <c r="A344" s="11">
        <v>20</v>
      </c>
      <c r="B344" s="11" t="s">
        <v>180</v>
      </c>
      <c r="C344" s="11" t="s">
        <v>69</v>
      </c>
      <c r="D344" s="30">
        <f>120+1500+450+39400+250+110+1280+15+330+720+48000+7665+5850+40+25+7976+43.5+834.4+17.2+1674.57+414.68+339.36+157.29+835.4+38.16+281.24+714.82+22.4+141.4+59.72+1310.31+334.12+2083.23+162.92+44+1901.7+1201+12.72+651+21.8+203.26+90.8+1121.32+854.06+1707.62+583.17+35.68</f>
        <v>131623.84999999998</v>
      </c>
      <c r="E344" s="34">
        <f>4+1+15+1320+250+130+15550+65+43+12+960+25550+373+1+50+798+1+13214+60+8439+1947+1645+157+835+38+281+1629+55+141+59+1310+7303+15000+2328+69+10126+16884+230+1065+21+203+920+3495+5690+47699+5000+110</f>
        <v>191076</v>
      </c>
      <c r="F344" s="15">
        <f>8640+36000+63875+118832.23+32301+750+141184.9+94216.8+73658.54+579.42+138046.39+50139.01+52987.8+5815.11+21513.14+1228.37+7242.41+26939.41+3405.7+4551.65+2306.73+77391.93+51629.36+97581.44+16334.44+1110.55+80561.66+82926.62+1480.73+83565+16094.95+101832.75+2700+202064.97+2500+2500+45330+2600+4950+701.73+7543.05+10365.15+66053.67+91580.27+192852.3+25265.2+17704.44</f>
        <v>2169433.82</v>
      </c>
      <c r="G344" s="15">
        <f>12775+225+7057+10559+223+16563+6015+6356+1161+2149+12+723+2687+339+1365+223+4911+2578+19510+815+111+9550+5765+148+810+20445+250+750+13599+330+1485+70+754+1243+10271+10988+19629+2818</f>
        <v>195262</v>
      </c>
      <c r="H344" s="15">
        <f>193+229+4135+206+490+1658+87+558+2078+263+415+178+5766+3798+8202+1202+86+6318+6216+115+5852+2521+5366+69+10379+5901+58+10825+3932+4156+55+582+813+5345+7181+14890+1974+1240</f>
        <v>123332</v>
      </c>
      <c r="I344" s="15"/>
    </row>
    <row r="345" spans="1:9" ht="23.25">
      <c r="A345" s="23"/>
      <c r="B345" s="24" t="s">
        <v>71</v>
      </c>
      <c r="C345" s="25"/>
      <c r="D345" s="36">
        <f>SUM(D324:D344)</f>
        <v>18668519.44</v>
      </c>
      <c r="E345" s="35"/>
      <c r="F345" s="27">
        <f>SUM(F324:F344)</f>
        <v>108521174.19000001</v>
      </c>
      <c r="G345" s="27">
        <f>SUM(G324:G344)</f>
        <v>1512869</v>
      </c>
      <c r="H345" s="27">
        <f>SUM(H324:H344)</f>
        <v>4627868</v>
      </c>
      <c r="I345" s="27"/>
    </row>
    <row r="346" spans="1:9" ht="23.25">
      <c r="A346"/>
      <c r="B346"/>
      <c r="C346"/>
      <c r="D346" s="71"/>
      <c r="E346"/>
      <c r="F346"/>
      <c r="G346"/>
      <c r="H346"/>
      <c r="I346"/>
    </row>
    <row r="347" spans="1:9" ht="23.25">
      <c r="A347"/>
      <c r="B347"/>
      <c r="C347"/>
      <c r="D347" s="71"/>
      <c r="E347"/>
      <c r="F347"/>
      <c r="G347"/>
      <c r="H347"/>
      <c r="I347"/>
    </row>
    <row r="348" spans="1:9" ht="23.25">
      <c r="A348"/>
      <c r="B348"/>
      <c r="C348" s="1" t="s">
        <v>72</v>
      </c>
      <c r="D348" s="71"/>
      <c r="E348"/>
      <c r="F348"/>
      <c r="G348"/>
      <c r="H348"/>
      <c r="I348"/>
    </row>
    <row r="349" spans="1:9" ht="23.25">
      <c r="A349"/>
      <c r="B349"/>
      <c r="C349"/>
      <c r="D349" s="71"/>
      <c r="E349"/>
      <c r="F349"/>
      <c r="G349"/>
      <c r="H349"/>
      <c r="I349"/>
    </row>
    <row r="361" spans="1:9" ht="23.25">
      <c r="A361" s="78" t="s">
        <v>0</v>
      </c>
      <c r="B361" s="78"/>
      <c r="C361" s="78"/>
      <c r="D361" s="78"/>
      <c r="E361" s="78"/>
      <c r="F361" s="78"/>
      <c r="G361" s="78"/>
      <c r="H361" s="78"/>
      <c r="I361" s="78"/>
    </row>
    <row r="362" spans="1:9" ht="23.25">
      <c r="A362" s="78" t="s">
        <v>324</v>
      </c>
      <c r="B362" s="78"/>
      <c r="C362" s="78"/>
      <c r="D362" s="78"/>
      <c r="E362" s="78"/>
      <c r="F362" s="78"/>
      <c r="G362" s="78"/>
      <c r="H362" s="78"/>
      <c r="I362" s="78"/>
    </row>
    <row r="363" spans="1:9" ht="23.25">
      <c r="A363" s="2" t="s">
        <v>2</v>
      </c>
      <c r="B363" s="2" t="s">
        <v>3</v>
      </c>
      <c r="C363" s="2" t="s">
        <v>4</v>
      </c>
      <c r="D363" s="4" t="s">
        <v>6</v>
      </c>
      <c r="E363" s="3" t="s">
        <v>5</v>
      </c>
      <c r="F363" s="4" t="s">
        <v>7</v>
      </c>
      <c r="G363" s="4" t="s">
        <v>8</v>
      </c>
      <c r="H363" s="28" t="s">
        <v>9</v>
      </c>
      <c r="I363" s="5" t="s">
        <v>10</v>
      </c>
    </row>
    <row r="364" spans="1:9" ht="23.25">
      <c r="A364" s="6">
        <v>1</v>
      </c>
      <c r="B364" s="6" t="s">
        <v>17</v>
      </c>
      <c r="C364" s="7" t="s">
        <v>18</v>
      </c>
      <c r="D364" s="10">
        <v>4669896</v>
      </c>
      <c r="E364" s="8" t="s">
        <v>325</v>
      </c>
      <c r="F364" s="10">
        <v>28265961.96</v>
      </c>
      <c r="G364" s="10">
        <v>330781</v>
      </c>
      <c r="H364" s="10">
        <v>2001826</v>
      </c>
      <c r="I364" s="10"/>
    </row>
    <row r="365" spans="1:9" ht="23.25">
      <c r="A365" s="6">
        <v>2</v>
      </c>
      <c r="B365" s="6" t="s">
        <v>14</v>
      </c>
      <c r="C365" s="7" t="s">
        <v>15</v>
      </c>
      <c r="D365" s="10">
        <v>4921700</v>
      </c>
      <c r="E365" s="8" t="s">
        <v>326</v>
      </c>
      <c r="F365" s="10">
        <v>24608700</v>
      </c>
      <c r="G365" s="10">
        <v>0</v>
      </c>
      <c r="H365" s="10">
        <v>0</v>
      </c>
      <c r="I365" s="10"/>
    </row>
    <row r="366" spans="1:9" ht="23.25">
      <c r="A366" s="6">
        <v>3</v>
      </c>
      <c r="B366" s="6" t="s">
        <v>11</v>
      </c>
      <c r="C366" s="7" t="s">
        <v>12</v>
      </c>
      <c r="D366" s="10">
        <v>2469800</v>
      </c>
      <c r="E366" s="8" t="s">
        <v>327</v>
      </c>
      <c r="F366" s="10">
        <v>12349000</v>
      </c>
      <c r="G366" s="10">
        <v>0</v>
      </c>
      <c r="H366" s="10">
        <v>0</v>
      </c>
      <c r="I366" s="10"/>
    </row>
    <row r="367" spans="1:9" ht="23.25">
      <c r="A367" s="6">
        <v>4</v>
      </c>
      <c r="B367" s="6" t="s">
        <v>209</v>
      </c>
      <c r="C367" s="7" t="s">
        <v>210</v>
      </c>
      <c r="D367" s="10">
        <v>460.2</v>
      </c>
      <c r="E367" s="8" t="s">
        <v>328</v>
      </c>
      <c r="F367" s="10">
        <v>10422763.47</v>
      </c>
      <c r="G367" s="10">
        <v>0</v>
      </c>
      <c r="H367" s="10">
        <v>0</v>
      </c>
      <c r="I367" s="10" t="s">
        <v>38</v>
      </c>
    </row>
    <row r="368" spans="1:9" ht="23.25">
      <c r="A368" s="6">
        <v>5</v>
      </c>
      <c r="B368" s="6" t="s">
        <v>294</v>
      </c>
      <c r="C368" s="7" t="s">
        <v>295</v>
      </c>
      <c r="D368" s="10">
        <v>1447115</v>
      </c>
      <c r="E368" s="8" t="s">
        <v>329</v>
      </c>
      <c r="F368" s="10">
        <v>10129805</v>
      </c>
      <c r="G368" s="10">
        <v>0</v>
      </c>
      <c r="H368" s="10">
        <v>0</v>
      </c>
      <c r="I368" s="10"/>
    </row>
    <row r="369" spans="1:9" ht="23.25">
      <c r="A369" s="6">
        <v>6</v>
      </c>
      <c r="B369" s="6" t="s">
        <v>330</v>
      </c>
      <c r="C369" s="73" t="s">
        <v>331</v>
      </c>
      <c r="D369" s="10">
        <v>178</v>
      </c>
      <c r="E369" s="8" t="s">
        <v>328</v>
      </c>
      <c r="F369" s="10">
        <v>6348534</v>
      </c>
      <c r="G369" s="10">
        <v>0</v>
      </c>
      <c r="H369" s="10">
        <v>0</v>
      </c>
      <c r="I369" s="10" t="s">
        <v>38</v>
      </c>
    </row>
    <row r="370" spans="1:9" ht="23.25">
      <c r="A370" s="6">
        <v>7</v>
      </c>
      <c r="B370" s="6" t="s">
        <v>297</v>
      </c>
      <c r="C370" s="7" t="s">
        <v>332</v>
      </c>
      <c r="D370" s="10">
        <v>36950.65</v>
      </c>
      <c r="E370" s="8" t="s">
        <v>333</v>
      </c>
      <c r="F370" s="10">
        <v>4015860.15</v>
      </c>
      <c r="G370" s="10">
        <v>485915</v>
      </c>
      <c r="H370" s="10">
        <v>315137</v>
      </c>
      <c r="I370" s="10"/>
    </row>
    <row r="371" spans="1:9" ht="23.25">
      <c r="A371" s="6">
        <v>8</v>
      </c>
      <c r="B371" s="6" t="s">
        <v>334</v>
      </c>
      <c r="C371" s="7" t="s">
        <v>335</v>
      </c>
      <c r="D371" s="10">
        <v>10050</v>
      </c>
      <c r="E371" s="8" t="s">
        <v>99</v>
      </c>
      <c r="F371" s="10">
        <v>1532650.55</v>
      </c>
      <c r="G371" s="10">
        <v>0</v>
      </c>
      <c r="H371" s="10">
        <v>0</v>
      </c>
      <c r="I371" s="10" t="s">
        <v>38</v>
      </c>
    </row>
    <row r="372" spans="1:9" ht="23.25">
      <c r="A372" s="6">
        <v>9</v>
      </c>
      <c r="B372" s="6" t="s">
        <v>312</v>
      </c>
      <c r="C372" s="7" t="s">
        <v>336</v>
      </c>
      <c r="D372" s="10">
        <v>26059.08</v>
      </c>
      <c r="E372" s="8" t="s">
        <v>337</v>
      </c>
      <c r="F372" s="10">
        <v>1472939.36</v>
      </c>
      <c r="G372" s="10">
        <v>93093</v>
      </c>
      <c r="H372" s="10">
        <v>109633</v>
      </c>
      <c r="I372" s="10"/>
    </row>
    <row r="373" spans="1:9" ht="23.25">
      <c r="A373" s="6">
        <v>10</v>
      </c>
      <c r="B373" s="6" t="s">
        <v>14</v>
      </c>
      <c r="C373" s="7" t="s">
        <v>52</v>
      </c>
      <c r="D373" s="10">
        <v>284880</v>
      </c>
      <c r="E373" s="8" t="s">
        <v>338</v>
      </c>
      <c r="F373" s="10">
        <v>1424400</v>
      </c>
      <c r="G373" s="10">
        <v>0</v>
      </c>
      <c r="H373" s="10">
        <v>0</v>
      </c>
      <c r="I373" s="10"/>
    </row>
    <row r="374" spans="1:9" ht="23.25">
      <c r="A374" s="6">
        <v>11</v>
      </c>
      <c r="B374" s="6" t="s">
        <v>155</v>
      </c>
      <c r="C374" s="7" t="s">
        <v>21</v>
      </c>
      <c r="D374" s="10">
        <v>114200</v>
      </c>
      <c r="E374" s="8" t="s">
        <v>339</v>
      </c>
      <c r="F374" s="10">
        <v>1420800</v>
      </c>
      <c r="G374" s="10">
        <v>0</v>
      </c>
      <c r="H374" s="10">
        <v>0</v>
      </c>
      <c r="I374" s="10"/>
    </row>
    <row r="375" spans="1:9" ht="23.25">
      <c r="A375" s="6">
        <v>12</v>
      </c>
      <c r="B375" s="6" t="s">
        <v>306</v>
      </c>
      <c r="C375" s="7" t="s">
        <v>340</v>
      </c>
      <c r="D375" s="10">
        <v>15079.02</v>
      </c>
      <c r="E375" s="8" t="s">
        <v>341</v>
      </c>
      <c r="F375" s="10">
        <v>1367679.61</v>
      </c>
      <c r="G375" s="10">
        <v>164099</v>
      </c>
      <c r="H375" s="10">
        <v>107245</v>
      </c>
      <c r="I375" s="10"/>
    </row>
    <row r="376" spans="1:9" ht="23.25">
      <c r="A376" s="6">
        <v>13</v>
      </c>
      <c r="B376" s="11" t="s">
        <v>300</v>
      </c>
      <c r="C376" s="12" t="s">
        <v>342</v>
      </c>
      <c r="D376" s="15">
        <v>11031.18</v>
      </c>
      <c r="E376" s="13" t="s">
        <v>343</v>
      </c>
      <c r="F376" s="15">
        <v>896721.86</v>
      </c>
      <c r="G376" s="15">
        <v>130227</v>
      </c>
      <c r="H376" s="15">
        <v>71891</v>
      </c>
      <c r="I376" s="15"/>
    </row>
    <row r="377" spans="1:9" ht="23.25">
      <c r="A377" s="6">
        <v>14</v>
      </c>
      <c r="B377" s="6" t="s">
        <v>26</v>
      </c>
      <c r="C377" s="7" t="s">
        <v>27</v>
      </c>
      <c r="D377" s="10">
        <v>164720</v>
      </c>
      <c r="E377" s="8" t="s">
        <v>344</v>
      </c>
      <c r="F377" s="10">
        <v>823600</v>
      </c>
      <c r="G377" s="10">
        <v>0</v>
      </c>
      <c r="H377" s="10">
        <v>0</v>
      </c>
      <c r="I377" s="10"/>
    </row>
    <row r="378" spans="1:9" ht="23.25">
      <c r="A378" s="6">
        <v>15</v>
      </c>
      <c r="B378" s="6" t="s">
        <v>32</v>
      </c>
      <c r="C378" s="7" t="s">
        <v>33</v>
      </c>
      <c r="D378" s="10">
        <v>720000</v>
      </c>
      <c r="E378" s="8" t="s">
        <v>121</v>
      </c>
      <c r="F378" s="10">
        <v>720000</v>
      </c>
      <c r="G378" s="10">
        <v>7200</v>
      </c>
      <c r="H378" s="10">
        <v>50904</v>
      </c>
      <c r="I378" s="10"/>
    </row>
    <row r="379" spans="1:9" ht="23.25">
      <c r="A379" s="6">
        <v>16</v>
      </c>
      <c r="B379" s="6" t="s">
        <v>124</v>
      </c>
      <c r="C379" s="7" t="s">
        <v>284</v>
      </c>
      <c r="D379" s="10">
        <v>42622</v>
      </c>
      <c r="E379" s="8" t="s">
        <v>345</v>
      </c>
      <c r="F379" s="10">
        <v>541657.85</v>
      </c>
      <c r="G379" s="10">
        <v>0</v>
      </c>
      <c r="H379" s="10">
        <v>37921</v>
      </c>
      <c r="I379" s="10"/>
    </row>
    <row r="380" spans="1:9" ht="23.25">
      <c r="A380" s="6">
        <v>17</v>
      </c>
      <c r="B380" s="6" t="s">
        <v>280</v>
      </c>
      <c r="C380" s="7" t="s">
        <v>281</v>
      </c>
      <c r="D380" s="10">
        <v>96000</v>
      </c>
      <c r="E380" s="8" t="s">
        <v>346</v>
      </c>
      <c r="F380" s="10">
        <v>480000</v>
      </c>
      <c r="G380" s="10">
        <v>0</v>
      </c>
      <c r="H380" s="10">
        <v>0</v>
      </c>
      <c r="I380" s="10"/>
    </row>
    <row r="381" spans="1:9" ht="23.25">
      <c r="A381" s="2" t="s">
        <v>2</v>
      </c>
      <c r="B381" s="2" t="s">
        <v>3</v>
      </c>
      <c r="C381" s="2" t="s">
        <v>4</v>
      </c>
      <c r="D381" s="4" t="s">
        <v>6</v>
      </c>
      <c r="E381" s="3" t="s">
        <v>5</v>
      </c>
      <c r="F381" s="4" t="s">
        <v>7</v>
      </c>
      <c r="G381" s="4" t="s">
        <v>8</v>
      </c>
      <c r="H381" s="28" t="s">
        <v>9</v>
      </c>
      <c r="I381" s="5" t="s">
        <v>10</v>
      </c>
    </row>
    <row r="382" spans="1:9" ht="23.25">
      <c r="A382" s="19">
        <v>18</v>
      </c>
      <c r="B382" s="19" t="s">
        <v>347</v>
      </c>
      <c r="C382" s="31" t="s">
        <v>348</v>
      </c>
      <c r="D382" s="20">
        <v>13529</v>
      </c>
      <c r="E382" s="32" t="s">
        <v>99</v>
      </c>
      <c r="F382" s="20">
        <v>437104.36</v>
      </c>
      <c r="G382" s="20">
        <v>0</v>
      </c>
      <c r="H382" s="20">
        <v>0</v>
      </c>
      <c r="I382" s="20" t="s">
        <v>38</v>
      </c>
    </row>
    <row r="383" spans="1:9" ht="23.25">
      <c r="A383" s="6">
        <v>19</v>
      </c>
      <c r="B383" s="6" t="s">
        <v>315</v>
      </c>
      <c r="C383" s="7" t="s">
        <v>349</v>
      </c>
      <c r="D383" s="10">
        <v>6032.68</v>
      </c>
      <c r="E383" s="8" t="s">
        <v>350</v>
      </c>
      <c r="F383" s="10">
        <v>429643.48</v>
      </c>
      <c r="G383" s="10">
        <v>61645</v>
      </c>
      <c r="H383" s="10">
        <v>34406</v>
      </c>
      <c r="I383" s="10"/>
    </row>
    <row r="384" spans="1:9" ht="23.25">
      <c r="A384" s="11">
        <v>20</v>
      </c>
      <c r="B384" s="11" t="s">
        <v>69</v>
      </c>
      <c r="C384" s="21" t="s">
        <v>180</v>
      </c>
      <c r="D384" s="15">
        <f>1439.02+58.2+600.4+1655.43+1671.03+184.74+4237.51+17.6+1801.9+360.07+1774.49+12.6+114.94+7.1+27.55+607.7+44000+290+24500+2340+9280+6686+20+340+95+89+420+465.5+26000+5190+35+21+150.4+3+5+132.3+22.04+685.26+487.94+2353.98+255.16+2447.59+139.06+665.29+799.68+390.9+152.31+152.22+288.5+516.86+4408.45+74.42+213.17+214+1183.85</f>
        <v>150083.16000000003</v>
      </c>
      <c r="E384" s="34">
        <v>285886.82</v>
      </c>
      <c r="F384" s="15">
        <f>135595.82+1557.76+42373.15+131023.9+138765.83+7417.4+134602.74+588.84+102302.85+9637.61+86894.28+205.76+3845.52+237.55+44497.68+19932.95+22081.55+1740+131151.05+25457+236874.85+51762.5+1950+12050+7300+11800+6300+222000+19500+43250+1950+417360+17316+5000+400+4198.84+1077.98+45853.37+95894.18+59225.06+32392.96+87709.28+3722.08+22734.64+16169.06+22919.65+9158.82+6097.52+24088.97+24189.34+397108.29+2442.35+7132+10840.02+44504.37</f>
        <v>3012181.3700000006</v>
      </c>
      <c r="G384" s="15">
        <f>522+13115+1275+2586+585+3615+2190+590+1890+8650+585+1000+120+209+129+16265+155+5083+18270+18455+1482+13436+58+12274+961+8680+20+1152+23+2429+2567+4793+11828+1618+4378+371+1088+3231+563+2392+609+2890+2900+73110+487+712+3251+13347</f>
        <v>265939</v>
      </c>
      <c r="H384" s="15">
        <v>155294</v>
      </c>
      <c r="I384" s="15"/>
    </row>
    <row r="385" spans="1:9" ht="23.25">
      <c r="A385" s="23"/>
      <c r="B385" s="24" t="s">
        <v>71</v>
      </c>
      <c r="C385" s="25"/>
      <c r="D385" s="27">
        <f>SUM(D364:D384)</f>
        <v>15200385.969999999</v>
      </c>
      <c r="E385" s="35"/>
      <c r="F385" s="36">
        <f>SUM(F364:F384)</f>
        <v>110700003.02000001</v>
      </c>
      <c r="G385" s="27">
        <f>SUM(G364:G384)</f>
        <v>1538899</v>
      </c>
      <c r="H385" s="27">
        <f>SUM(H364:H384)</f>
        <v>2884257</v>
      </c>
      <c r="I385" s="27"/>
    </row>
    <row r="386" spans="1:9" ht="23.25">
      <c r="A386"/>
      <c r="B386"/>
      <c r="C386"/>
      <c r="D386" s="77"/>
      <c r="E386"/>
      <c r="F386"/>
      <c r="G386"/>
      <c r="H386"/>
      <c r="I386"/>
    </row>
    <row r="387" spans="1:9" ht="23.25">
      <c r="A387"/>
      <c r="B387"/>
      <c r="C387"/>
      <c r="D387" s="77"/>
      <c r="E387"/>
      <c r="F387"/>
      <c r="G387"/>
      <c r="H387"/>
      <c r="I387"/>
    </row>
    <row r="388" spans="1:9" ht="23.25">
      <c r="A388"/>
      <c r="B388"/>
      <c r="C388" s="1" t="s">
        <v>72</v>
      </c>
      <c r="D388" s="77"/>
      <c r="E388"/>
      <c r="F388"/>
      <c r="G388"/>
      <c r="H388"/>
      <c r="I388"/>
    </row>
    <row r="389" spans="1:9" ht="23.25">
      <c r="A389"/>
      <c r="B389"/>
      <c r="C389"/>
      <c r="D389" s="77"/>
      <c r="E389"/>
      <c r="F389"/>
      <c r="G389"/>
      <c r="H389"/>
      <c r="I389"/>
    </row>
    <row r="390" spans="1:9" ht="23.25">
      <c r="A390"/>
      <c r="B390"/>
      <c r="C390"/>
      <c r="D390" s="77"/>
      <c r="E390"/>
      <c r="F390"/>
      <c r="G390"/>
      <c r="H390"/>
      <c r="I390"/>
    </row>
    <row r="391" spans="1:9" ht="23.25">
      <c r="A391"/>
      <c r="B391"/>
      <c r="C391"/>
      <c r="D391" s="77"/>
      <c r="E391"/>
      <c r="F391"/>
      <c r="G391"/>
      <c r="H391"/>
      <c r="I391"/>
    </row>
    <row r="392" spans="1:9" ht="23.25">
      <c r="A392"/>
      <c r="B392"/>
      <c r="C392"/>
      <c r="D392" s="77"/>
      <c r="E392"/>
      <c r="F392"/>
      <c r="G392"/>
      <c r="H392"/>
      <c r="I392"/>
    </row>
    <row r="401" spans="1:9" ht="23.25">
      <c r="A401" s="78" t="s">
        <v>0</v>
      </c>
      <c r="B401" s="78"/>
      <c r="C401" s="78"/>
      <c r="D401" s="78"/>
      <c r="E401" s="78"/>
      <c r="F401" s="78"/>
      <c r="G401" s="78"/>
      <c r="H401" s="78"/>
      <c r="I401" s="78"/>
    </row>
    <row r="402" spans="1:9" ht="23.25">
      <c r="A402" s="78" t="s">
        <v>351</v>
      </c>
      <c r="B402" s="78"/>
      <c r="C402" s="78"/>
      <c r="D402" s="78"/>
      <c r="E402" s="78"/>
      <c r="F402" s="78"/>
      <c r="G402" s="78"/>
      <c r="H402" s="78"/>
      <c r="I402" s="78"/>
    </row>
    <row r="403" spans="1:9" ht="23.25">
      <c r="A403" s="2" t="s">
        <v>2</v>
      </c>
      <c r="B403" s="2" t="s">
        <v>3</v>
      </c>
      <c r="C403" s="2" t="s">
        <v>4</v>
      </c>
      <c r="D403" s="3" t="s">
        <v>6</v>
      </c>
      <c r="E403" s="3" t="s">
        <v>5</v>
      </c>
      <c r="F403" s="4" t="s">
        <v>7</v>
      </c>
      <c r="G403" s="4" t="s">
        <v>8</v>
      </c>
      <c r="H403" s="28" t="s">
        <v>9</v>
      </c>
      <c r="I403" s="5" t="s">
        <v>10</v>
      </c>
    </row>
    <row r="404" spans="1:9" ht="23.25">
      <c r="A404" s="6">
        <v>1</v>
      </c>
      <c r="B404" s="6" t="s">
        <v>17</v>
      </c>
      <c r="C404" s="7" t="s">
        <v>18</v>
      </c>
      <c r="D404" s="29">
        <v>3417706</v>
      </c>
      <c r="E404" s="8" t="s">
        <v>352</v>
      </c>
      <c r="F404" s="10">
        <v>21151048.33</v>
      </c>
      <c r="G404" s="10">
        <v>251756</v>
      </c>
      <c r="H404" s="10">
        <v>1498253</v>
      </c>
      <c r="I404" s="10"/>
    </row>
    <row r="405" spans="1:9" ht="23.25">
      <c r="A405" s="6">
        <v>2</v>
      </c>
      <c r="B405" s="6" t="s">
        <v>11</v>
      </c>
      <c r="C405" s="7" t="s">
        <v>12</v>
      </c>
      <c r="D405" s="29">
        <v>2436700</v>
      </c>
      <c r="E405" s="8" t="s">
        <v>353</v>
      </c>
      <c r="F405" s="10">
        <v>12183500</v>
      </c>
      <c r="G405" s="10">
        <v>0</v>
      </c>
      <c r="H405" s="10">
        <v>0</v>
      </c>
      <c r="I405" s="10"/>
    </row>
    <row r="406" spans="1:9" ht="23.25">
      <c r="A406" s="6">
        <v>3</v>
      </c>
      <c r="B406" s="6" t="s">
        <v>14</v>
      </c>
      <c r="C406" s="7" t="s">
        <v>15</v>
      </c>
      <c r="D406" s="29">
        <v>2382800</v>
      </c>
      <c r="E406" s="8" t="s">
        <v>354</v>
      </c>
      <c r="F406" s="10">
        <v>11914000</v>
      </c>
      <c r="G406" s="10">
        <v>0</v>
      </c>
      <c r="H406" s="10">
        <v>0</v>
      </c>
      <c r="I406" s="10"/>
    </row>
    <row r="407" spans="1:9" ht="23.25">
      <c r="A407" s="6">
        <v>4</v>
      </c>
      <c r="B407" s="6" t="s">
        <v>155</v>
      </c>
      <c r="C407" s="7" t="s">
        <v>21</v>
      </c>
      <c r="D407" s="29">
        <v>910900</v>
      </c>
      <c r="E407" s="8" t="s">
        <v>355</v>
      </c>
      <c r="F407" s="10">
        <v>11594700</v>
      </c>
      <c r="G407" s="10">
        <v>0</v>
      </c>
      <c r="H407" s="10">
        <v>0</v>
      </c>
      <c r="I407" s="10"/>
    </row>
    <row r="408" spans="1:9" ht="23.25">
      <c r="A408" s="6">
        <v>5</v>
      </c>
      <c r="B408" s="6" t="s">
        <v>297</v>
      </c>
      <c r="C408" s="7" t="s">
        <v>356</v>
      </c>
      <c r="D408" s="29">
        <v>64709.3</v>
      </c>
      <c r="E408" s="8" t="s">
        <v>357</v>
      </c>
      <c r="F408" s="10">
        <v>6181776.96</v>
      </c>
      <c r="G408" s="10">
        <v>750137</v>
      </c>
      <c r="H408" s="10">
        <v>485261</v>
      </c>
      <c r="I408" s="10"/>
    </row>
    <row r="409" spans="1:9" ht="23.25">
      <c r="A409" s="6">
        <v>6</v>
      </c>
      <c r="B409" s="6" t="s">
        <v>26</v>
      </c>
      <c r="C409" s="7" t="s">
        <v>27</v>
      </c>
      <c r="D409" s="29">
        <v>995020</v>
      </c>
      <c r="E409" s="8" t="s">
        <v>358</v>
      </c>
      <c r="F409" s="10">
        <v>4975100</v>
      </c>
      <c r="G409" s="10">
        <v>0</v>
      </c>
      <c r="H409" s="10">
        <v>0</v>
      </c>
      <c r="I409" s="10"/>
    </row>
    <row r="410" spans="1:9" ht="23.25">
      <c r="A410" s="6">
        <v>7</v>
      </c>
      <c r="B410" s="6" t="s">
        <v>359</v>
      </c>
      <c r="C410" s="7" t="s">
        <v>360</v>
      </c>
      <c r="D410" s="29">
        <v>33000</v>
      </c>
      <c r="E410" s="8" t="s">
        <v>99</v>
      </c>
      <c r="F410" s="10">
        <v>3821502.45</v>
      </c>
      <c r="G410" s="10">
        <v>0</v>
      </c>
      <c r="H410" s="10">
        <v>0</v>
      </c>
      <c r="I410" s="10" t="s">
        <v>38</v>
      </c>
    </row>
    <row r="411" spans="1:9" ht="23.25">
      <c r="A411" s="6">
        <v>8</v>
      </c>
      <c r="B411" s="6" t="s">
        <v>85</v>
      </c>
      <c r="C411" s="7" t="s">
        <v>86</v>
      </c>
      <c r="D411" s="29">
        <v>92333</v>
      </c>
      <c r="E411" s="8" t="s">
        <v>361</v>
      </c>
      <c r="F411" s="10">
        <v>2414353.38</v>
      </c>
      <c r="G411" s="10">
        <v>120715</v>
      </c>
      <c r="H411" s="10">
        <v>177458</v>
      </c>
      <c r="I411" s="10"/>
    </row>
    <row r="412" spans="1:9" ht="23.25">
      <c r="A412" s="6">
        <v>9</v>
      </c>
      <c r="B412" s="6" t="s">
        <v>306</v>
      </c>
      <c r="C412" s="7" t="s">
        <v>362</v>
      </c>
      <c r="D412" s="29">
        <v>23961.63</v>
      </c>
      <c r="E412" s="8" t="s">
        <v>363</v>
      </c>
      <c r="F412" s="10">
        <v>2091572.73</v>
      </c>
      <c r="G412" s="10">
        <v>250955</v>
      </c>
      <c r="H412" s="10">
        <v>164012</v>
      </c>
      <c r="I412" s="10"/>
    </row>
    <row r="413" spans="1:9" ht="23.25">
      <c r="A413" s="6">
        <v>10</v>
      </c>
      <c r="B413" s="6" t="s">
        <v>364</v>
      </c>
      <c r="C413" s="7" t="s">
        <v>365</v>
      </c>
      <c r="D413" s="29">
        <v>3929</v>
      </c>
      <c r="E413" s="8" t="s">
        <v>366</v>
      </c>
      <c r="F413" s="10">
        <v>1887000</v>
      </c>
      <c r="G413" s="10">
        <v>0</v>
      </c>
      <c r="H413" s="10">
        <v>0</v>
      </c>
      <c r="I413" s="10" t="s">
        <v>38</v>
      </c>
    </row>
    <row r="414" spans="1:9" ht="23.25">
      <c r="A414" s="6">
        <v>11</v>
      </c>
      <c r="B414" s="6" t="s">
        <v>300</v>
      </c>
      <c r="C414" s="7" t="s">
        <v>342</v>
      </c>
      <c r="D414" s="29">
        <v>21511.18</v>
      </c>
      <c r="E414" s="8" t="s">
        <v>367</v>
      </c>
      <c r="F414" s="10">
        <v>1755986.3</v>
      </c>
      <c r="G414" s="10">
        <v>210709</v>
      </c>
      <c r="H414" s="10">
        <v>137677</v>
      </c>
      <c r="I414" s="10"/>
    </row>
    <row r="415" spans="1:9" ht="23.25">
      <c r="A415" s="6">
        <v>12</v>
      </c>
      <c r="B415" s="6" t="s">
        <v>312</v>
      </c>
      <c r="C415" s="7" t="s">
        <v>368</v>
      </c>
      <c r="D415" s="29">
        <v>14609.65</v>
      </c>
      <c r="E415" s="8" t="s">
        <v>369</v>
      </c>
      <c r="F415" s="10">
        <v>1124013.14</v>
      </c>
      <c r="G415" s="10">
        <v>57787</v>
      </c>
      <c r="H415" s="10">
        <v>82734</v>
      </c>
      <c r="I415" s="10"/>
    </row>
    <row r="416" spans="1:9" ht="23.25">
      <c r="A416" s="6">
        <v>13</v>
      </c>
      <c r="B416" s="11" t="s">
        <v>315</v>
      </c>
      <c r="C416" s="12" t="s">
        <v>370</v>
      </c>
      <c r="D416" s="30">
        <v>15059.63</v>
      </c>
      <c r="E416" s="13" t="s">
        <v>371</v>
      </c>
      <c r="F416" s="15">
        <v>965899.09</v>
      </c>
      <c r="G416" s="15">
        <v>137908</v>
      </c>
      <c r="H416" s="15">
        <v>77290</v>
      </c>
      <c r="I416" s="15"/>
    </row>
    <row r="417" spans="1:9" ht="23.25">
      <c r="A417" s="6">
        <v>14</v>
      </c>
      <c r="B417" s="6" t="s">
        <v>294</v>
      </c>
      <c r="C417" s="7" t="s">
        <v>295</v>
      </c>
      <c r="D417" s="29">
        <v>104200</v>
      </c>
      <c r="E417" s="8" t="s">
        <v>372</v>
      </c>
      <c r="F417" s="10">
        <v>729400</v>
      </c>
      <c r="G417" s="10">
        <v>0</v>
      </c>
      <c r="H417" s="10">
        <v>0</v>
      </c>
      <c r="I417" s="10"/>
    </row>
    <row r="418" spans="1:9" ht="23.25">
      <c r="A418" s="6">
        <v>15</v>
      </c>
      <c r="B418" s="6" t="s">
        <v>32</v>
      </c>
      <c r="C418" s="7" t="s">
        <v>33</v>
      </c>
      <c r="D418" s="29">
        <v>720000</v>
      </c>
      <c r="E418" s="8" t="s">
        <v>121</v>
      </c>
      <c r="F418" s="10">
        <v>720000</v>
      </c>
      <c r="G418" s="10">
        <v>7200</v>
      </c>
      <c r="H418" s="10">
        <v>50904</v>
      </c>
      <c r="I418" s="10"/>
    </row>
    <row r="419" spans="1:9" ht="23.25">
      <c r="A419" s="6">
        <v>16</v>
      </c>
      <c r="B419" s="6" t="s">
        <v>373</v>
      </c>
      <c r="C419" s="7" t="s">
        <v>374</v>
      </c>
      <c r="D419" s="29">
        <v>11100</v>
      </c>
      <c r="E419" s="8" t="s">
        <v>99</v>
      </c>
      <c r="F419" s="10">
        <v>555000</v>
      </c>
      <c r="G419" s="10">
        <v>0</v>
      </c>
      <c r="H419" s="10">
        <v>0</v>
      </c>
      <c r="I419" s="10" t="s">
        <v>38</v>
      </c>
    </row>
    <row r="420" spans="1:9" ht="23.25">
      <c r="A420" s="6">
        <v>17</v>
      </c>
      <c r="B420" s="6" t="s">
        <v>375</v>
      </c>
      <c r="C420" s="7" t="s">
        <v>376</v>
      </c>
      <c r="D420" s="29">
        <v>1434.17</v>
      </c>
      <c r="E420" s="8" t="s">
        <v>377</v>
      </c>
      <c r="F420" s="10">
        <v>553337.91</v>
      </c>
      <c r="G420" s="10">
        <v>27661</v>
      </c>
      <c r="H420" s="10">
        <v>40678</v>
      </c>
      <c r="I420" s="10"/>
    </row>
    <row r="421" spans="1:9" ht="23.25">
      <c r="A421" s="2" t="s">
        <v>2</v>
      </c>
      <c r="B421" s="2" t="s">
        <v>3</v>
      </c>
      <c r="C421" s="2" t="s">
        <v>4</v>
      </c>
      <c r="D421" s="3" t="s">
        <v>6</v>
      </c>
      <c r="E421" s="3" t="s">
        <v>5</v>
      </c>
      <c r="F421" s="4" t="s">
        <v>7</v>
      </c>
      <c r="G421" s="4" t="s">
        <v>8</v>
      </c>
      <c r="H421" s="28" t="s">
        <v>9</v>
      </c>
      <c r="I421" s="5" t="s">
        <v>10</v>
      </c>
    </row>
    <row r="422" spans="1:9" ht="23.25">
      <c r="A422" s="19">
        <v>18</v>
      </c>
      <c r="B422" s="19" t="s">
        <v>130</v>
      </c>
      <c r="C422" s="31" t="s">
        <v>64</v>
      </c>
      <c r="D422" s="33">
        <v>43112</v>
      </c>
      <c r="E422" s="32" t="s">
        <v>378</v>
      </c>
      <c r="F422" s="20">
        <v>335623.12</v>
      </c>
      <c r="G422" s="20">
        <v>16779</v>
      </c>
      <c r="H422" s="20">
        <v>24671</v>
      </c>
      <c r="I422" s="20"/>
    </row>
    <row r="423" spans="1:9" ht="23.25">
      <c r="A423" s="6">
        <v>19</v>
      </c>
      <c r="B423" s="6" t="s">
        <v>321</v>
      </c>
      <c r="C423" s="7" t="s">
        <v>379</v>
      </c>
      <c r="D423" s="29">
        <v>9994.7</v>
      </c>
      <c r="E423" s="8" t="s">
        <v>380</v>
      </c>
      <c r="F423" s="10">
        <v>305797.15</v>
      </c>
      <c r="G423" s="10">
        <v>30370</v>
      </c>
      <c r="H423" s="10">
        <v>23566</v>
      </c>
      <c r="I423" s="10"/>
    </row>
    <row r="424" spans="1:9" ht="23.25">
      <c r="A424" s="11">
        <v>20</v>
      </c>
      <c r="B424" s="11" t="s">
        <v>69</v>
      </c>
      <c r="C424" s="21" t="s">
        <v>180</v>
      </c>
      <c r="D424" s="30">
        <v>250907.54</v>
      </c>
      <c r="E424" s="34">
        <v>384786</v>
      </c>
      <c r="F424" s="15">
        <v>3631553.25</v>
      </c>
      <c r="G424" s="15">
        <v>395582</v>
      </c>
      <c r="H424" s="15">
        <v>233955</v>
      </c>
      <c r="I424" s="15"/>
    </row>
    <row r="425" spans="1:9" ht="23.25">
      <c r="A425" s="23"/>
      <c r="B425" s="24" t="s">
        <v>71</v>
      </c>
      <c r="C425" s="25"/>
      <c r="D425" s="36">
        <f>SUM(D404:D424)</f>
        <v>11552987.8</v>
      </c>
      <c r="E425" s="35"/>
      <c r="F425" s="27">
        <f>SUM(F404:F424)</f>
        <v>88891163.81</v>
      </c>
      <c r="G425" s="27">
        <f>SUM(G404:G424)</f>
        <v>2257559</v>
      </c>
      <c r="H425" s="27">
        <f>SUM(H404:H424)</f>
        <v>2996459</v>
      </c>
      <c r="I425" s="27"/>
    </row>
    <row r="426" spans="1:9" ht="23.25">
      <c r="A426"/>
      <c r="B426"/>
      <c r="C426"/>
      <c r="D426" s="71"/>
      <c r="E426"/>
      <c r="F426"/>
      <c r="G426"/>
      <c r="H426"/>
      <c r="I426"/>
    </row>
    <row r="427" spans="1:9" ht="23.25">
      <c r="A427"/>
      <c r="B427"/>
      <c r="C427"/>
      <c r="D427" s="71"/>
      <c r="E427"/>
      <c r="F427"/>
      <c r="G427"/>
      <c r="H427"/>
      <c r="I427"/>
    </row>
    <row r="428" spans="1:9" ht="23.25">
      <c r="A428"/>
      <c r="B428" s="1" t="s">
        <v>72</v>
      </c>
      <c r="D428" s="71"/>
      <c r="E428"/>
      <c r="F428"/>
      <c r="G428"/>
      <c r="H428"/>
      <c r="I428"/>
    </row>
    <row r="441" spans="1:9" ht="23.25">
      <c r="A441" s="78" t="s">
        <v>0</v>
      </c>
      <c r="B441" s="78"/>
      <c r="C441" s="78"/>
      <c r="D441" s="78"/>
      <c r="E441" s="78"/>
      <c r="F441" s="78"/>
      <c r="G441" s="78"/>
      <c r="H441" s="78"/>
      <c r="I441" s="78"/>
    </row>
    <row r="442" spans="1:9" ht="23.25">
      <c r="A442" s="78" t="s">
        <v>381</v>
      </c>
      <c r="B442" s="78"/>
      <c r="C442" s="78"/>
      <c r="D442" s="78"/>
      <c r="E442" s="78"/>
      <c r="F442" s="78"/>
      <c r="G442" s="78"/>
      <c r="H442" s="78"/>
      <c r="I442" s="78"/>
    </row>
    <row r="443" spans="1:9" ht="23.25">
      <c r="A443" s="2" t="s">
        <v>2</v>
      </c>
      <c r="B443" s="2" t="s">
        <v>3</v>
      </c>
      <c r="C443" s="2" t="s">
        <v>4</v>
      </c>
      <c r="D443" s="3" t="s">
        <v>6</v>
      </c>
      <c r="E443" s="3" t="s">
        <v>5</v>
      </c>
      <c r="F443" s="4" t="s">
        <v>7</v>
      </c>
      <c r="G443" s="4" t="s">
        <v>8</v>
      </c>
      <c r="H443" s="28" t="s">
        <v>9</v>
      </c>
      <c r="I443" s="5" t="s">
        <v>10</v>
      </c>
    </row>
    <row r="444" spans="1:9" ht="23.25">
      <c r="A444" s="6">
        <v>1</v>
      </c>
      <c r="B444" s="6" t="s">
        <v>11</v>
      </c>
      <c r="C444" s="7" t="s">
        <v>12</v>
      </c>
      <c r="D444" s="29">
        <v>2928200</v>
      </c>
      <c r="E444" s="8" t="s">
        <v>382</v>
      </c>
      <c r="F444" s="10">
        <v>14641000</v>
      </c>
      <c r="G444" s="10">
        <v>0</v>
      </c>
      <c r="H444" s="10">
        <v>0</v>
      </c>
      <c r="I444" s="10"/>
    </row>
    <row r="445" spans="1:9" ht="23.25">
      <c r="A445" s="6">
        <v>2</v>
      </c>
      <c r="B445" s="6" t="s">
        <v>155</v>
      </c>
      <c r="C445" s="7" t="s">
        <v>21</v>
      </c>
      <c r="D445" s="29">
        <v>874200</v>
      </c>
      <c r="E445" s="8" t="s">
        <v>383</v>
      </c>
      <c r="F445" s="10">
        <v>11198100</v>
      </c>
      <c r="G445" s="10">
        <v>0</v>
      </c>
      <c r="H445" s="10">
        <v>0</v>
      </c>
      <c r="I445" s="10"/>
    </row>
    <row r="446" spans="1:9" ht="23.25">
      <c r="A446" s="6">
        <v>3</v>
      </c>
      <c r="B446" s="6" t="s">
        <v>17</v>
      </c>
      <c r="C446" s="7" t="s">
        <v>18</v>
      </c>
      <c r="D446" s="29">
        <v>1730071</v>
      </c>
      <c r="E446" s="8" t="s">
        <v>384</v>
      </c>
      <c r="F446" s="10">
        <v>10634592.67</v>
      </c>
      <c r="G446" s="10">
        <v>141054</v>
      </c>
      <c r="H446" s="10">
        <v>754317</v>
      </c>
      <c r="I446" s="10"/>
    </row>
    <row r="447" spans="1:9" ht="23.25">
      <c r="A447" s="6">
        <v>4</v>
      </c>
      <c r="B447" s="6" t="s">
        <v>23</v>
      </c>
      <c r="C447" s="7" t="s">
        <v>24</v>
      </c>
      <c r="D447" s="29">
        <v>780000</v>
      </c>
      <c r="E447" s="8" t="s">
        <v>385</v>
      </c>
      <c r="F447" s="10">
        <v>8116000</v>
      </c>
      <c r="G447" s="10">
        <v>0</v>
      </c>
      <c r="H447" s="10">
        <v>0</v>
      </c>
      <c r="I447" s="10"/>
    </row>
    <row r="448" spans="1:9" ht="23.25">
      <c r="A448" s="6">
        <v>5</v>
      </c>
      <c r="B448" s="6" t="s">
        <v>14</v>
      </c>
      <c r="C448" s="7" t="s">
        <v>15</v>
      </c>
      <c r="D448" s="29">
        <v>1528900</v>
      </c>
      <c r="E448" s="8" t="s">
        <v>386</v>
      </c>
      <c r="F448" s="10">
        <v>7644500</v>
      </c>
      <c r="G448" s="10">
        <v>0</v>
      </c>
      <c r="H448" s="10">
        <v>0</v>
      </c>
      <c r="I448" s="10"/>
    </row>
    <row r="449" spans="1:9" ht="23.25">
      <c r="A449" s="6">
        <v>6</v>
      </c>
      <c r="B449" s="6" t="s">
        <v>26</v>
      </c>
      <c r="C449" s="7" t="s">
        <v>27</v>
      </c>
      <c r="D449" s="29">
        <v>1401300</v>
      </c>
      <c r="E449" s="8" t="s">
        <v>387</v>
      </c>
      <c r="F449" s="10">
        <v>7006500</v>
      </c>
      <c r="G449" s="10">
        <v>0</v>
      </c>
      <c r="H449" s="10">
        <v>0</v>
      </c>
      <c r="I449" s="10"/>
    </row>
    <row r="450" spans="1:9" ht="23.25">
      <c r="A450" s="6">
        <v>7</v>
      </c>
      <c r="B450" s="6" t="s">
        <v>297</v>
      </c>
      <c r="C450" s="7" t="s">
        <v>388</v>
      </c>
      <c r="D450" s="29">
        <v>68429.34</v>
      </c>
      <c r="E450" s="8" t="s">
        <v>389</v>
      </c>
      <c r="F450" s="10">
        <v>6804844.19</v>
      </c>
      <c r="G450" s="10">
        <v>816554</v>
      </c>
      <c r="H450" s="10">
        <v>533525</v>
      </c>
      <c r="I450" s="10"/>
    </row>
    <row r="451" spans="1:9" ht="23.25">
      <c r="A451" s="6">
        <v>8</v>
      </c>
      <c r="B451" s="6" t="s">
        <v>390</v>
      </c>
      <c r="C451" s="7" t="s">
        <v>391</v>
      </c>
      <c r="D451" s="29">
        <v>22787.51</v>
      </c>
      <c r="E451" s="8" t="s">
        <v>123</v>
      </c>
      <c r="F451" s="10">
        <v>3937872.47</v>
      </c>
      <c r="G451" s="10">
        <v>0</v>
      </c>
      <c r="H451" s="10">
        <v>0</v>
      </c>
      <c r="I451" s="10" t="s">
        <v>38</v>
      </c>
    </row>
    <row r="452" spans="1:9" ht="23.25">
      <c r="A452" s="6">
        <v>9</v>
      </c>
      <c r="B452" s="6" t="s">
        <v>359</v>
      </c>
      <c r="C452" s="7" t="s">
        <v>392</v>
      </c>
      <c r="D452" s="29">
        <v>41400</v>
      </c>
      <c r="E452" s="8" t="s">
        <v>123</v>
      </c>
      <c r="F452" s="10">
        <v>2669320.5</v>
      </c>
      <c r="G452" s="10">
        <v>0</v>
      </c>
      <c r="H452" s="10">
        <v>0</v>
      </c>
      <c r="I452" s="10" t="s">
        <v>38</v>
      </c>
    </row>
    <row r="453" spans="1:9" ht="23.25">
      <c r="A453" s="6">
        <v>10</v>
      </c>
      <c r="B453" s="6" t="s">
        <v>306</v>
      </c>
      <c r="C453" s="7" t="s">
        <v>362</v>
      </c>
      <c r="D453" s="29">
        <v>23152.04</v>
      </c>
      <c r="E453" s="8" t="s">
        <v>393</v>
      </c>
      <c r="F453" s="10">
        <v>2187166.97</v>
      </c>
      <c r="G453" s="10">
        <v>262422</v>
      </c>
      <c r="H453" s="10">
        <v>171505</v>
      </c>
      <c r="I453" s="10"/>
    </row>
    <row r="454" spans="1:9" ht="23.25">
      <c r="A454" s="6">
        <v>11</v>
      </c>
      <c r="B454" s="6" t="s">
        <v>394</v>
      </c>
      <c r="C454" s="7" t="s">
        <v>395</v>
      </c>
      <c r="D454" s="29">
        <v>401066</v>
      </c>
      <c r="E454" s="8" t="s">
        <v>396</v>
      </c>
      <c r="F454" s="10">
        <v>1489445.31</v>
      </c>
      <c r="G454" s="10">
        <v>14894</v>
      </c>
      <c r="H454" s="10">
        <v>105304</v>
      </c>
      <c r="I454" s="10"/>
    </row>
    <row r="455" spans="1:9" ht="23.25">
      <c r="A455" s="6">
        <v>12</v>
      </c>
      <c r="B455" s="6" t="s">
        <v>300</v>
      </c>
      <c r="C455" s="7" t="s">
        <v>342</v>
      </c>
      <c r="D455" s="29">
        <v>15594.14</v>
      </c>
      <c r="E455" s="8" t="s">
        <v>397</v>
      </c>
      <c r="F455" s="10">
        <v>1289494.48</v>
      </c>
      <c r="G455" s="10">
        <v>154732</v>
      </c>
      <c r="H455" s="10">
        <v>101103</v>
      </c>
      <c r="I455" s="10"/>
    </row>
    <row r="456" spans="1:9" ht="23.25">
      <c r="A456" s="6">
        <v>13</v>
      </c>
      <c r="B456" s="11" t="s">
        <v>312</v>
      </c>
      <c r="C456" s="12" t="s">
        <v>368</v>
      </c>
      <c r="D456" s="30">
        <v>15557.26</v>
      </c>
      <c r="E456" s="13" t="s">
        <v>398</v>
      </c>
      <c r="F456" s="15">
        <v>1282237.24</v>
      </c>
      <c r="G456" s="15">
        <v>65639</v>
      </c>
      <c r="H456" s="15">
        <v>94359</v>
      </c>
      <c r="I456" s="15"/>
    </row>
    <row r="457" spans="1:9" ht="23.25">
      <c r="A457" s="6">
        <v>14</v>
      </c>
      <c r="B457" s="6" t="s">
        <v>110</v>
      </c>
      <c r="C457" s="7" t="s">
        <v>399</v>
      </c>
      <c r="D457" s="29">
        <v>19900</v>
      </c>
      <c r="E457" s="8" t="s">
        <v>400</v>
      </c>
      <c r="F457" s="10">
        <v>1189475.11</v>
      </c>
      <c r="G457" s="10">
        <v>0</v>
      </c>
      <c r="H457" s="10">
        <v>0</v>
      </c>
      <c r="I457" s="10" t="s">
        <v>38</v>
      </c>
    </row>
    <row r="458" spans="1:9" ht="23.25">
      <c r="A458" s="6">
        <v>15</v>
      </c>
      <c r="B458" s="6" t="s">
        <v>315</v>
      </c>
      <c r="C458" s="7" t="s">
        <v>401</v>
      </c>
      <c r="D458" s="29">
        <v>14054.32</v>
      </c>
      <c r="E458" s="8" t="s">
        <v>402</v>
      </c>
      <c r="F458" s="10">
        <v>1164801.38</v>
      </c>
      <c r="G458" s="10">
        <v>149394</v>
      </c>
      <c r="H458" s="10">
        <v>92024</v>
      </c>
      <c r="I458" s="10"/>
    </row>
    <row r="459" spans="1:9" ht="23.25">
      <c r="A459" s="6">
        <v>16</v>
      </c>
      <c r="B459" s="6" t="s">
        <v>85</v>
      </c>
      <c r="C459" s="7" t="s">
        <v>86</v>
      </c>
      <c r="D459" s="29">
        <v>57645</v>
      </c>
      <c r="E459" s="8" t="s">
        <v>403</v>
      </c>
      <c r="F459" s="10">
        <v>869121.05</v>
      </c>
      <c r="G459" s="10">
        <v>43454</v>
      </c>
      <c r="H459" s="10">
        <v>63882</v>
      </c>
      <c r="I459" s="10"/>
    </row>
    <row r="460" spans="1:9" ht="23.25">
      <c r="A460" s="6">
        <v>17</v>
      </c>
      <c r="B460" s="6" t="s">
        <v>318</v>
      </c>
      <c r="C460" s="7" t="s">
        <v>404</v>
      </c>
      <c r="D460" s="29">
        <v>12600</v>
      </c>
      <c r="E460" s="8" t="s">
        <v>405</v>
      </c>
      <c r="F460" s="10">
        <v>659340</v>
      </c>
      <c r="G460" s="10">
        <v>0</v>
      </c>
      <c r="H460" s="10">
        <v>0</v>
      </c>
      <c r="I460" s="10" t="s">
        <v>38</v>
      </c>
    </row>
    <row r="461" spans="1:9" ht="23.25">
      <c r="A461" s="2" t="s">
        <v>2</v>
      </c>
      <c r="B461" s="2" t="s">
        <v>3</v>
      </c>
      <c r="C461" s="2" t="s">
        <v>4</v>
      </c>
      <c r="D461" s="3" t="s">
        <v>6</v>
      </c>
      <c r="E461" s="3" t="s">
        <v>5</v>
      </c>
      <c r="F461" s="4" t="s">
        <v>7</v>
      </c>
      <c r="G461" s="4" t="s">
        <v>8</v>
      </c>
      <c r="H461" s="28" t="s">
        <v>9</v>
      </c>
      <c r="I461" s="5" t="s">
        <v>10</v>
      </c>
    </row>
    <row r="462" spans="1:9" ht="23.25">
      <c r="A462" s="19">
        <v>18</v>
      </c>
      <c r="B462" s="19" t="s">
        <v>406</v>
      </c>
      <c r="C462" s="31" t="s">
        <v>407</v>
      </c>
      <c r="D462" s="33">
        <v>1400</v>
      </c>
      <c r="E462" s="32" t="s">
        <v>211</v>
      </c>
      <c r="F462" s="20">
        <v>643300.94</v>
      </c>
      <c r="G462" s="20">
        <v>0</v>
      </c>
      <c r="H462" s="20">
        <v>0</v>
      </c>
      <c r="I462" s="20" t="s">
        <v>38</v>
      </c>
    </row>
    <row r="463" spans="1:9" ht="23.25">
      <c r="A463" s="6">
        <v>19</v>
      </c>
      <c r="B463" s="6" t="s">
        <v>32</v>
      </c>
      <c r="C463" s="7" t="s">
        <v>33</v>
      </c>
      <c r="D463" s="29">
        <v>620000</v>
      </c>
      <c r="E463" s="8" t="s">
        <v>34</v>
      </c>
      <c r="F463" s="10">
        <v>620000</v>
      </c>
      <c r="G463" s="10">
        <v>6200</v>
      </c>
      <c r="H463" s="10">
        <v>43834</v>
      </c>
      <c r="I463" s="10"/>
    </row>
    <row r="464" spans="1:9" ht="23.25">
      <c r="A464" s="11">
        <v>20</v>
      </c>
      <c r="B464" s="11" t="s">
        <v>69</v>
      </c>
      <c r="C464" s="21" t="s">
        <v>70</v>
      </c>
      <c r="D464" s="30">
        <v>723239.23</v>
      </c>
      <c r="E464" s="34">
        <v>455436</v>
      </c>
      <c r="F464" s="15">
        <v>6454103.67</v>
      </c>
      <c r="G464" s="15">
        <v>525565</v>
      </c>
      <c r="H464" s="15">
        <v>384209</v>
      </c>
      <c r="I464" s="15"/>
    </row>
    <row r="465" spans="1:9" ht="23.25">
      <c r="A465" s="23"/>
      <c r="B465" s="24" t="s">
        <v>71</v>
      </c>
      <c r="C465" s="25"/>
      <c r="D465" s="36">
        <f>SUM(D444:D464)</f>
        <v>11279495.84</v>
      </c>
      <c r="E465" s="35"/>
      <c r="F465" s="27">
        <f>SUM(F444:F464)</f>
        <v>90501215.97999999</v>
      </c>
      <c r="G465" s="27">
        <f>SUM(G444:G464)</f>
        <v>2179908</v>
      </c>
      <c r="H465" s="27">
        <f>SUM(H444:H464)</f>
        <v>2344062</v>
      </c>
      <c r="I465" s="27"/>
    </row>
    <row r="466" spans="1:9" ht="23.25">
      <c r="A466"/>
      <c r="B466"/>
      <c r="C466"/>
      <c r="D466" s="71"/>
      <c r="E466"/>
      <c r="F466"/>
      <c r="G466"/>
      <c r="H466"/>
      <c r="I466"/>
    </row>
    <row r="467" spans="1:9" ht="23.25">
      <c r="A467"/>
      <c r="B467"/>
      <c r="C467"/>
      <c r="D467" s="71"/>
      <c r="E467"/>
      <c r="F467"/>
      <c r="G467"/>
      <c r="H467"/>
      <c r="I467"/>
    </row>
    <row r="468" spans="1:9" ht="23.25">
      <c r="A468"/>
      <c r="B468"/>
      <c r="C468" s="1" t="s">
        <v>72</v>
      </c>
      <c r="D468" s="71"/>
      <c r="E468"/>
      <c r="F468"/>
      <c r="G468"/>
      <c r="H468"/>
      <c r="I468"/>
    </row>
    <row r="469" spans="1:9" ht="23.25">
      <c r="A469"/>
      <c r="B469"/>
      <c r="C469"/>
      <c r="D469" s="71"/>
      <c r="E469"/>
      <c r="F469"/>
      <c r="G469"/>
      <c r="H469"/>
      <c r="I469"/>
    </row>
  </sheetData>
  <sheetProtection/>
  <mergeCells count="24">
    <mergeCell ref="A1:I1"/>
    <mergeCell ref="A2:I2"/>
    <mergeCell ref="A41:I41"/>
    <mergeCell ref="A42:I42"/>
    <mergeCell ref="A81:I81"/>
    <mergeCell ref="A82:I82"/>
    <mergeCell ref="A121:I121"/>
    <mergeCell ref="A122:I122"/>
    <mergeCell ref="A161:I161"/>
    <mergeCell ref="A162:I162"/>
    <mergeCell ref="A201:I201"/>
    <mergeCell ref="A202:I202"/>
    <mergeCell ref="A241:I241"/>
    <mergeCell ref="A242:I242"/>
    <mergeCell ref="A281:I281"/>
    <mergeCell ref="A282:I282"/>
    <mergeCell ref="A321:I321"/>
    <mergeCell ref="A322:I322"/>
    <mergeCell ref="A361:I361"/>
    <mergeCell ref="A362:I362"/>
    <mergeCell ref="A401:I401"/>
    <mergeCell ref="A402:I402"/>
    <mergeCell ref="A441:I441"/>
    <mergeCell ref="A442:I442"/>
  </mergeCells>
  <printOptions/>
  <pageMargins left="0.3" right="0.3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FF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6FFCC"/>
  </sheetPr>
  <dimension ref="A1:A1"/>
  <sheetViews>
    <sheetView zoomScalePageLayoutView="0" workbookViewId="0" topLeftCell="A1">
      <selection activeCell="D24" sqref="D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00CC"/>
  </sheetPr>
  <dimension ref="A1:C17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7.421875" style="80" customWidth="1"/>
    <col min="2" max="2" width="38.421875" style="80" customWidth="1"/>
    <col min="3" max="3" width="24.57421875" style="80" customWidth="1"/>
    <col min="4" max="16384" width="9.00390625" style="80" customWidth="1"/>
  </cols>
  <sheetData>
    <row r="1" spans="1:3" ht="21.75" thickBot="1">
      <c r="A1" s="95" t="s">
        <v>424</v>
      </c>
      <c r="B1" s="96"/>
      <c r="C1" s="97"/>
    </row>
    <row r="2" spans="1:3" ht="21.75" thickBot="1">
      <c r="A2" s="92" t="s">
        <v>408</v>
      </c>
      <c r="B2" s="93"/>
      <c r="C2" s="94"/>
    </row>
    <row r="3" spans="1:3" ht="21">
      <c r="A3" s="84" t="s">
        <v>409</v>
      </c>
      <c r="B3" s="85" t="s">
        <v>410</v>
      </c>
      <c r="C3" s="85" t="s">
        <v>426</v>
      </c>
    </row>
    <row r="4" spans="1:3" ht="21.75" thickBot="1">
      <c r="A4" s="86" t="s">
        <v>425</v>
      </c>
      <c r="B4" s="87"/>
      <c r="C4" s="87"/>
    </row>
    <row r="5" spans="1:3" ht="21.75" thickBot="1">
      <c r="A5" s="88">
        <v>1</v>
      </c>
      <c r="B5" s="89" t="s">
        <v>412</v>
      </c>
      <c r="C5" s="90">
        <v>160.341</v>
      </c>
    </row>
    <row r="6" spans="1:3" ht="21.75" thickBot="1">
      <c r="A6" s="88">
        <v>2</v>
      </c>
      <c r="B6" s="89" t="s">
        <v>413</v>
      </c>
      <c r="C6" s="90">
        <v>105.411</v>
      </c>
    </row>
    <row r="7" spans="1:3" ht="21.75" thickBot="1">
      <c r="A7" s="88">
        <v>3</v>
      </c>
      <c r="B7" s="89" t="s">
        <v>414</v>
      </c>
      <c r="C7" s="90">
        <v>102.739</v>
      </c>
    </row>
    <row r="8" spans="1:3" ht="21.75" thickBot="1">
      <c r="A8" s="88">
        <v>4</v>
      </c>
      <c r="B8" s="89" t="s">
        <v>415</v>
      </c>
      <c r="C8" s="90">
        <v>45.135</v>
      </c>
    </row>
    <row r="9" spans="1:3" ht="21.75" thickBot="1">
      <c r="A9" s="88">
        <v>5</v>
      </c>
      <c r="B9" s="89" t="s">
        <v>416</v>
      </c>
      <c r="C9" s="90">
        <v>36.738</v>
      </c>
    </row>
    <row r="10" spans="1:3" ht="21.75" thickBot="1">
      <c r="A10" s="88">
        <v>6</v>
      </c>
      <c r="B10" s="89" t="s">
        <v>417</v>
      </c>
      <c r="C10" s="90">
        <v>16.3</v>
      </c>
    </row>
    <row r="11" spans="1:3" ht="21.75" thickBot="1">
      <c r="A11" s="88">
        <v>7</v>
      </c>
      <c r="B11" s="89" t="s">
        <v>418</v>
      </c>
      <c r="C11" s="90">
        <v>16.114</v>
      </c>
    </row>
    <row r="12" spans="1:3" ht="21.75" thickBot="1">
      <c r="A12" s="88">
        <v>8</v>
      </c>
      <c r="B12" s="89" t="s">
        <v>419</v>
      </c>
      <c r="C12" s="90">
        <v>14.435</v>
      </c>
    </row>
    <row r="13" spans="1:3" ht="21.75" thickBot="1">
      <c r="A13" s="88">
        <v>9</v>
      </c>
      <c r="B13" s="89" t="s">
        <v>420</v>
      </c>
      <c r="C13" s="90">
        <v>13.479</v>
      </c>
    </row>
    <row r="14" spans="1:3" ht="21.75" thickBot="1">
      <c r="A14" s="88">
        <v>10</v>
      </c>
      <c r="B14" s="89" t="s">
        <v>421</v>
      </c>
      <c r="C14" s="90">
        <v>9.716</v>
      </c>
    </row>
    <row r="15" spans="1:3" ht="21.75" thickBot="1">
      <c r="A15" s="81" t="s">
        <v>422</v>
      </c>
      <c r="B15" s="83"/>
      <c r="C15" s="91">
        <v>520.408</v>
      </c>
    </row>
    <row r="16" spans="1:3" ht="21.75" thickBot="1">
      <c r="A16" s="88">
        <v>11</v>
      </c>
      <c r="B16" s="89" t="s">
        <v>70</v>
      </c>
      <c r="C16" s="90">
        <v>113.938</v>
      </c>
    </row>
    <row r="17" spans="1:3" ht="21.75" thickBot="1">
      <c r="A17" s="81" t="s">
        <v>423</v>
      </c>
      <c r="B17" s="83"/>
      <c r="C17" s="91">
        <v>634.346</v>
      </c>
    </row>
  </sheetData>
  <sheetProtection/>
  <mergeCells count="6">
    <mergeCell ref="A2:C2"/>
    <mergeCell ref="B3:B4"/>
    <mergeCell ref="C3:C4"/>
    <mergeCell ref="A15:B15"/>
    <mergeCell ref="A17:B17"/>
    <mergeCell ref="A1:C1"/>
  </mergeCells>
  <printOptions/>
  <pageMargins left="1.3779527559055118" right="0.3937007874015748" top="0.7480314960629921" bottom="0.7480314960629921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99FF"/>
  </sheetPr>
  <dimension ref="A1:C17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9.28125" style="80" customWidth="1"/>
    <col min="2" max="2" width="41.421875" style="80" customWidth="1"/>
    <col min="3" max="3" width="25.421875" style="80" customWidth="1"/>
    <col min="4" max="16384" width="7.00390625" style="80" customWidth="1"/>
  </cols>
  <sheetData>
    <row r="1" spans="1:3" ht="21.75" thickBot="1">
      <c r="A1" s="103" t="s">
        <v>437</v>
      </c>
      <c r="B1" s="104"/>
      <c r="C1" s="105"/>
    </row>
    <row r="2" spans="1:3" ht="21.75" thickBot="1">
      <c r="A2" s="98" t="s">
        <v>408</v>
      </c>
      <c r="B2" s="99"/>
      <c r="C2" s="100"/>
    </row>
    <row r="3" spans="1:3" ht="21">
      <c r="A3" s="101" t="s">
        <v>409</v>
      </c>
      <c r="B3" s="102" t="s">
        <v>410</v>
      </c>
      <c r="C3" s="102" t="s">
        <v>426</v>
      </c>
    </row>
    <row r="4" spans="1:3" ht="21.75" thickBot="1">
      <c r="A4" s="86" t="s">
        <v>425</v>
      </c>
      <c r="B4" s="87"/>
      <c r="C4" s="87"/>
    </row>
    <row r="5" spans="1:3" ht="21.75" thickBot="1">
      <c r="A5" s="88">
        <v>1</v>
      </c>
      <c r="B5" s="89" t="s">
        <v>427</v>
      </c>
      <c r="C5" s="106">
        <v>1111.919</v>
      </c>
    </row>
    <row r="6" spans="1:3" ht="21.75" thickBot="1">
      <c r="A6" s="88">
        <v>2</v>
      </c>
      <c r="B6" s="89" t="s">
        <v>428</v>
      </c>
      <c r="C6" s="90">
        <v>554.261</v>
      </c>
    </row>
    <row r="7" spans="1:3" ht="21.75" thickBot="1">
      <c r="A7" s="88">
        <v>3</v>
      </c>
      <c r="B7" s="89" t="s">
        <v>429</v>
      </c>
      <c r="C7" s="90">
        <v>419.935</v>
      </c>
    </row>
    <row r="8" spans="1:3" ht="21.75" thickBot="1">
      <c r="A8" s="88">
        <v>4</v>
      </c>
      <c r="B8" s="89" t="s">
        <v>430</v>
      </c>
      <c r="C8" s="107">
        <v>143.68</v>
      </c>
    </row>
    <row r="9" spans="1:3" ht="21.75" thickBot="1">
      <c r="A9" s="88">
        <v>5</v>
      </c>
      <c r="B9" s="89" t="s">
        <v>431</v>
      </c>
      <c r="C9" s="90">
        <v>86.585</v>
      </c>
    </row>
    <row r="10" spans="1:3" ht="21.75" thickBot="1">
      <c r="A10" s="88">
        <v>6</v>
      </c>
      <c r="B10" s="89" t="s">
        <v>432</v>
      </c>
      <c r="C10" s="90">
        <v>77.035</v>
      </c>
    </row>
    <row r="11" spans="1:3" ht="21.75" thickBot="1">
      <c r="A11" s="88">
        <v>7</v>
      </c>
      <c r="B11" s="89" t="s">
        <v>433</v>
      </c>
      <c r="C11" s="90">
        <v>61.375</v>
      </c>
    </row>
    <row r="12" spans="1:3" ht="21.75" thickBot="1">
      <c r="A12" s="88">
        <v>8</v>
      </c>
      <c r="B12" s="89" t="s">
        <v>434</v>
      </c>
      <c r="C12" s="90">
        <v>59.509</v>
      </c>
    </row>
    <row r="13" spans="1:3" ht="21.75" thickBot="1">
      <c r="A13" s="88">
        <v>9</v>
      </c>
      <c r="B13" s="89" t="s">
        <v>435</v>
      </c>
      <c r="C13" s="90">
        <v>58.248</v>
      </c>
    </row>
    <row r="14" spans="1:3" ht="21.75" thickBot="1">
      <c r="A14" s="88">
        <v>10</v>
      </c>
      <c r="B14" s="89" t="s">
        <v>436</v>
      </c>
      <c r="C14" s="90">
        <v>48.168</v>
      </c>
    </row>
    <row r="15" spans="1:3" ht="21.75" thickBot="1">
      <c r="A15" s="81" t="s">
        <v>422</v>
      </c>
      <c r="B15" s="83"/>
      <c r="C15" s="108">
        <v>2620.714</v>
      </c>
    </row>
    <row r="16" spans="1:3" ht="21.75" thickBot="1">
      <c r="A16" s="88">
        <v>11</v>
      </c>
      <c r="B16" s="89" t="s">
        <v>70</v>
      </c>
      <c r="C16" s="106">
        <v>2471.514</v>
      </c>
    </row>
    <row r="17" spans="1:3" ht="21.75" thickBot="1">
      <c r="A17" s="81" t="s">
        <v>423</v>
      </c>
      <c r="B17" s="83"/>
      <c r="C17" s="108">
        <v>5092.228</v>
      </c>
    </row>
  </sheetData>
  <sheetProtection/>
  <mergeCells count="6">
    <mergeCell ref="A2:C2"/>
    <mergeCell ref="B3:B4"/>
    <mergeCell ref="C3:C4"/>
    <mergeCell ref="A15:B15"/>
    <mergeCell ref="A17:B17"/>
    <mergeCell ref="A1:C1"/>
  </mergeCells>
  <printOptions/>
  <pageMargins left="1.1811023622047245" right="0.7086614173228347" top="0.7480314960629921" bottom="0.7480314960629921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9933"/>
  </sheetPr>
  <dimension ref="A1:C36"/>
  <sheetViews>
    <sheetView tabSelected="1" zoomScalePageLayoutView="0" workbookViewId="0" topLeftCell="A1">
      <selection activeCell="E37" sqref="E37"/>
    </sheetView>
  </sheetViews>
  <sheetFormatPr defaultColWidth="9.140625" defaultRowHeight="15"/>
  <cols>
    <col min="1" max="1" width="9.00390625" style="80" customWidth="1"/>
    <col min="2" max="2" width="41.421875" style="80" customWidth="1"/>
    <col min="3" max="3" width="25.8515625" style="80" customWidth="1"/>
    <col min="4" max="16384" width="9.00390625" style="80" customWidth="1"/>
  </cols>
  <sheetData>
    <row r="1" spans="1:3" ht="21">
      <c r="A1" s="116" t="s">
        <v>453</v>
      </c>
      <c r="B1" s="116"/>
      <c r="C1" s="116"/>
    </row>
    <row r="2" spans="1:2" ht="21.75" thickBot="1">
      <c r="A2" s="115" t="s">
        <v>454</v>
      </c>
      <c r="B2" s="115"/>
    </row>
    <row r="3" spans="1:3" ht="21.75" thickBot="1">
      <c r="A3" s="81" t="s">
        <v>408</v>
      </c>
      <c r="B3" s="82"/>
      <c r="C3" s="83"/>
    </row>
    <row r="4" spans="1:3" ht="21">
      <c r="A4" s="84" t="s">
        <v>409</v>
      </c>
      <c r="B4" s="85" t="s">
        <v>410</v>
      </c>
      <c r="C4" s="85" t="s">
        <v>426</v>
      </c>
    </row>
    <row r="5" spans="1:3" ht="21.75" thickBot="1">
      <c r="A5" s="86" t="s">
        <v>425</v>
      </c>
      <c r="B5" s="87"/>
      <c r="C5" s="87"/>
    </row>
    <row r="6" spans="1:3" ht="21.75" thickBot="1">
      <c r="A6" s="88">
        <v>1</v>
      </c>
      <c r="B6" s="89" t="s">
        <v>438</v>
      </c>
      <c r="C6" s="109">
        <v>838.698</v>
      </c>
    </row>
    <row r="7" spans="1:3" ht="21.75" thickBot="1">
      <c r="A7" s="88">
        <v>2</v>
      </c>
      <c r="B7" s="89" t="s">
        <v>439</v>
      </c>
      <c r="C7" s="109">
        <v>17.819</v>
      </c>
    </row>
    <row r="8" spans="1:3" ht="21.75" thickBot="1">
      <c r="A8" s="88">
        <v>3</v>
      </c>
      <c r="B8" s="89" t="s">
        <v>440</v>
      </c>
      <c r="C8" s="109">
        <v>17.422</v>
      </c>
    </row>
    <row r="9" spans="1:3" ht="21.75" thickBot="1">
      <c r="A9" s="88">
        <v>4</v>
      </c>
      <c r="B9" s="89" t="s">
        <v>441</v>
      </c>
      <c r="C9" s="109">
        <v>6.839</v>
      </c>
    </row>
    <row r="10" spans="1:3" ht="21.75" thickBot="1">
      <c r="A10" s="88">
        <v>5</v>
      </c>
      <c r="B10" s="89" t="s">
        <v>442</v>
      </c>
      <c r="C10" s="109">
        <v>6.648</v>
      </c>
    </row>
    <row r="11" spans="1:3" ht="21.75" thickBot="1">
      <c r="A11" s="88">
        <v>6</v>
      </c>
      <c r="B11" s="89" t="s">
        <v>443</v>
      </c>
      <c r="C11" s="109">
        <v>5.557</v>
      </c>
    </row>
    <row r="12" spans="1:3" ht="21.75" thickBot="1">
      <c r="A12" s="88">
        <v>7</v>
      </c>
      <c r="B12" s="89" t="s">
        <v>444</v>
      </c>
      <c r="C12" s="109">
        <v>1.002</v>
      </c>
    </row>
    <row r="13" spans="1:3" ht="21.75" thickBot="1">
      <c r="A13" s="88">
        <v>8</v>
      </c>
      <c r="B13" s="89" t="s">
        <v>445</v>
      </c>
      <c r="C13" s="109">
        <v>0.735</v>
      </c>
    </row>
    <row r="14" spans="1:3" ht="21.75" thickBot="1">
      <c r="A14" s="88">
        <v>9</v>
      </c>
      <c r="B14" s="89" t="s">
        <v>420</v>
      </c>
      <c r="C14" s="109">
        <v>0.607</v>
      </c>
    </row>
    <row r="15" spans="1:3" ht="21.75" thickBot="1">
      <c r="A15" s="88">
        <v>10</v>
      </c>
      <c r="B15" s="89" t="s">
        <v>446</v>
      </c>
      <c r="C15" s="109">
        <v>0.336</v>
      </c>
    </row>
    <row r="16" spans="1:3" ht="21.75" thickBot="1">
      <c r="A16" s="81" t="s">
        <v>422</v>
      </c>
      <c r="B16" s="83"/>
      <c r="C16" s="110">
        <v>895.664</v>
      </c>
    </row>
    <row r="17" spans="1:3" ht="21.75" thickBot="1">
      <c r="A17" s="88">
        <v>11</v>
      </c>
      <c r="B17" s="89" t="s">
        <v>70</v>
      </c>
      <c r="C17" s="109">
        <v>0.99</v>
      </c>
    </row>
    <row r="18" spans="1:3" ht="21.75" thickBot="1">
      <c r="A18" s="81" t="s">
        <v>423</v>
      </c>
      <c r="B18" s="83"/>
      <c r="C18" s="110">
        <v>896.654</v>
      </c>
    </row>
    <row r="20" ht="21.75" thickBot="1">
      <c r="A20" s="115" t="s">
        <v>455</v>
      </c>
    </row>
    <row r="21" spans="1:3" ht="21.75" thickBot="1">
      <c r="A21" s="81" t="s">
        <v>408</v>
      </c>
      <c r="B21" s="82"/>
      <c r="C21" s="83"/>
    </row>
    <row r="22" spans="1:3" ht="21">
      <c r="A22" s="84" t="s">
        <v>409</v>
      </c>
      <c r="B22" s="85" t="s">
        <v>410</v>
      </c>
      <c r="C22" s="85" t="s">
        <v>411</v>
      </c>
    </row>
    <row r="23" spans="1:3" ht="21.75" thickBot="1">
      <c r="A23" s="86" t="s">
        <v>425</v>
      </c>
      <c r="B23" s="87"/>
      <c r="C23" s="87"/>
    </row>
    <row r="24" spans="1:3" ht="21.75" thickBot="1">
      <c r="A24" s="88">
        <v>1</v>
      </c>
      <c r="B24" s="89" t="s">
        <v>447</v>
      </c>
      <c r="C24" s="109">
        <v>603.796</v>
      </c>
    </row>
    <row r="25" spans="1:3" ht="21.75" thickBot="1">
      <c r="A25" s="88">
        <v>2</v>
      </c>
      <c r="B25" s="89" t="s">
        <v>444</v>
      </c>
      <c r="C25" s="109">
        <v>161.761</v>
      </c>
    </row>
    <row r="26" spans="1:3" ht="21.75" thickBot="1">
      <c r="A26" s="88">
        <v>3</v>
      </c>
      <c r="B26" s="89" t="s">
        <v>448</v>
      </c>
      <c r="C26" s="109">
        <v>41.975</v>
      </c>
    </row>
    <row r="27" spans="1:3" ht="21.75" thickBot="1">
      <c r="A27" s="88">
        <v>4</v>
      </c>
      <c r="B27" s="89" t="s">
        <v>449</v>
      </c>
      <c r="C27" s="109">
        <v>38.759</v>
      </c>
    </row>
    <row r="28" spans="1:3" ht="21.75" thickBot="1">
      <c r="A28" s="88">
        <v>5</v>
      </c>
      <c r="B28" s="89" t="s">
        <v>450</v>
      </c>
      <c r="C28" s="109">
        <v>33.746</v>
      </c>
    </row>
    <row r="29" spans="1:3" ht="21.75" thickBot="1">
      <c r="A29" s="88">
        <v>6</v>
      </c>
      <c r="B29" s="89" t="s">
        <v>446</v>
      </c>
      <c r="C29" s="109">
        <v>17.537</v>
      </c>
    </row>
    <row r="30" spans="1:3" ht="21.75" thickBot="1">
      <c r="A30" s="88">
        <v>7</v>
      </c>
      <c r="B30" s="89" t="s">
        <v>451</v>
      </c>
      <c r="C30" s="109">
        <v>7.811</v>
      </c>
    </row>
    <row r="31" spans="1:3" ht="21.75" thickBot="1">
      <c r="A31" s="88">
        <v>8</v>
      </c>
      <c r="B31" s="89" t="s">
        <v>452</v>
      </c>
      <c r="C31" s="109">
        <v>5.912</v>
      </c>
    </row>
    <row r="32" spans="1:3" ht="21.75" thickBot="1">
      <c r="A32" s="88">
        <v>9</v>
      </c>
      <c r="B32" s="111"/>
      <c r="C32" s="112"/>
    </row>
    <row r="33" spans="1:3" ht="21.75" thickBot="1">
      <c r="A33" s="88">
        <v>10</v>
      </c>
      <c r="B33" s="111"/>
      <c r="C33" s="113"/>
    </row>
    <row r="34" spans="1:3" ht="21.75" thickBot="1">
      <c r="A34" s="81" t="s">
        <v>422</v>
      </c>
      <c r="B34" s="83"/>
      <c r="C34" s="91">
        <v>911.299</v>
      </c>
    </row>
    <row r="35" spans="1:3" ht="21.75" thickBot="1">
      <c r="A35" s="88">
        <v>11</v>
      </c>
      <c r="B35" s="89" t="s">
        <v>70</v>
      </c>
      <c r="C35" s="113"/>
    </row>
    <row r="36" spans="1:3" ht="21.75" thickBot="1">
      <c r="A36" s="81" t="s">
        <v>423</v>
      </c>
      <c r="B36" s="83"/>
      <c r="C36" s="114"/>
    </row>
  </sheetData>
  <sheetProtection/>
  <mergeCells count="11">
    <mergeCell ref="B22:B23"/>
    <mergeCell ref="C22:C23"/>
    <mergeCell ref="A34:B34"/>
    <mergeCell ref="A36:B36"/>
    <mergeCell ref="A1:C1"/>
    <mergeCell ref="A3:C3"/>
    <mergeCell ref="B4:B5"/>
    <mergeCell ref="C4:C5"/>
    <mergeCell ref="A16:B16"/>
    <mergeCell ref="A18:B18"/>
    <mergeCell ref="A21:C21"/>
  </mergeCells>
  <printOptions/>
  <pageMargins left="0.984251968503937" right="0.7086614173228347" top="0.3937007874015748" bottom="0.3937007874015748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301707</dc:creator>
  <cp:keywords/>
  <dc:description/>
  <cp:lastModifiedBy>301707</cp:lastModifiedBy>
  <cp:lastPrinted>2012-05-01T02:18:45Z</cp:lastPrinted>
  <dcterms:created xsi:type="dcterms:W3CDTF">2012-04-30T03:28:40Z</dcterms:created>
  <dcterms:modified xsi:type="dcterms:W3CDTF">2012-05-01T02:18:48Z</dcterms:modified>
  <cp:category/>
  <cp:version/>
  <cp:contentType/>
  <cp:contentStatus/>
</cp:coreProperties>
</file>